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95" windowHeight="6465" activeTab="0"/>
  </bookViews>
  <sheets>
    <sheet name="ANN" sheetId="1" r:id="rId1"/>
  </sheets>
  <definedNames>
    <definedName name="_xlnm.Print_Area" localSheetId="0">'ANN'!$A$1:$H$202</definedName>
  </definedNames>
  <calcPr fullCalcOnLoad="1"/>
</workbook>
</file>

<file path=xl/sharedStrings.xml><?xml version="1.0" encoding="utf-8"?>
<sst xmlns="http://schemas.openxmlformats.org/spreadsheetml/2006/main" count="212" uniqueCount="158">
  <si>
    <t>JOHN MASTER INDUSTRIES BERHAD - CO . NO. 114842-H</t>
  </si>
  <si>
    <t>QUARTERLY REPORT</t>
  </si>
  <si>
    <t>The figures have not been audited.</t>
  </si>
  <si>
    <t>CURRENT YEAR</t>
  </si>
  <si>
    <t>PRECEDING YEAR</t>
  </si>
  <si>
    <t>QUARTER</t>
  </si>
  <si>
    <t>CORRESPONDING</t>
  </si>
  <si>
    <t>TO DATE</t>
  </si>
  <si>
    <t xml:space="preserve"> ENDED</t>
  </si>
  <si>
    <t>RM'000</t>
  </si>
  <si>
    <t>Revenue</t>
  </si>
  <si>
    <t>N/A</t>
  </si>
  <si>
    <t>Operating Expenses</t>
  </si>
  <si>
    <t>Finance Costs</t>
  </si>
  <si>
    <t>Taxation</t>
  </si>
  <si>
    <t>AS AT</t>
  </si>
  <si>
    <t>FINANCIAL</t>
  </si>
  <si>
    <t>Property, Plant and Equipment</t>
  </si>
  <si>
    <t>Current Assets</t>
  </si>
  <si>
    <t>Cash &amp; short term deposits</t>
  </si>
  <si>
    <t>Current Liabilities</t>
  </si>
  <si>
    <t>Short Term Borrowings</t>
  </si>
  <si>
    <t>Share Capital</t>
  </si>
  <si>
    <t>Reserves</t>
  </si>
  <si>
    <t>Share premium</t>
  </si>
  <si>
    <t>Minority Interests</t>
  </si>
  <si>
    <t>Long Term Borrowings</t>
  </si>
  <si>
    <t>Other Long Term Liabilities</t>
  </si>
  <si>
    <t>Non-cash items</t>
  </si>
  <si>
    <t>Unappropriated</t>
  </si>
  <si>
    <t>Total</t>
  </si>
  <si>
    <t>Profits</t>
  </si>
  <si>
    <t>RM '000</t>
  </si>
  <si>
    <t>AS AT PRECEDING</t>
  </si>
  <si>
    <t>Changes in working capital</t>
  </si>
  <si>
    <t>Cash used in operations</t>
  </si>
  <si>
    <t>INVESTING ACTIVITIES</t>
  </si>
  <si>
    <t>FINANCING ACTIVITIES</t>
  </si>
  <si>
    <t>Net increase in cash and cash equivalents</t>
  </si>
  <si>
    <t>Cash and cash equivalents at beginning of the period</t>
  </si>
  <si>
    <t>Cash and cash equivalents at end of the period</t>
  </si>
  <si>
    <t>Note :</t>
  </si>
  <si>
    <t>OPERATING ACTIVITIES</t>
  </si>
  <si>
    <t>UNAUDITED</t>
  </si>
  <si>
    <t>AUDITED</t>
  </si>
  <si>
    <t>Tax paid</t>
  </si>
  <si>
    <t>Non-operating items - interest expenses</t>
  </si>
  <si>
    <t xml:space="preserve">                                     - interest income</t>
  </si>
  <si>
    <t>(Unaudited)</t>
  </si>
  <si>
    <t>This statement should be read in conjunction with the notes to this report and the Company's Annual Report</t>
  </si>
  <si>
    <t>Receivables</t>
  </si>
  <si>
    <t>Payables</t>
  </si>
  <si>
    <t>(      ) Denotes cash outflow</t>
  </si>
  <si>
    <t xml:space="preserve">             INDIVIDUAL QUARTER</t>
  </si>
  <si>
    <t xml:space="preserve">            CUMULATIVE QUARTER</t>
  </si>
  <si>
    <t>Tax recoverable</t>
  </si>
  <si>
    <t>Inventories</t>
  </si>
  <si>
    <t xml:space="preserve">Other Operating Income                                   </t>
  </si>
  <si>
    <t xml:space="preserve">Goodwill on Consolidation </t>
  </si>
  <si>
    <t>UNAUDITED CONDENSED CONSOLIDATED STATEMENTS OF CHANGES IN EQUITY</t>
  </si>
  <si>
    <t>YEAR ENDED</t>
  </si>
  <si>
    <t>Reclassified from hire purchase financing (net)</t>
  </si>
  <si>
    <t xml:space="preserve">Land held for property Development </t>
  </si>
  <si>
    <t>Property development costs</t>
  </si>
  <si>
    <t>Note 1 : Change in comparative figure</t>
  </si>
  <si>
    <t>Proceed from disposal of property, plant and equipment</t>
  </si>
  <si>
    <t xml:space="preserve">Capital expenditure </t>
  </si>
  <si>
    <t>ICULS</t>
  </si>
  <si>
    <t>Equity</t>
  </si>
  <si>
    <t>(Loss)/Profit after tax</t>
  </si>
  <si>
    <t>interest</t>
  </si>
  <si>
    <t>Shareholder's Equity</t>
  </si>
  <si>
    <t>`</t>
  </si>
  <si>
    <t xml:space="preserve">Minority </t>
  </si>
  <si>
    <t>Total assets</t>
  </si>
  <si>
    <t>ASSETS</t>
  </si>
  <si>
    <t>Non-current assets</t>
  </si>
  <si>
    <t>Attributable to:</t>
  </si>
  <si>
    <t>Equity holders of the parent</t>
  </si>
  <si>
    <t>Minority interest</t>
  </si>
  <si>
    <t>Loss for the period</t>
  </si>
  <si>
    <t>Total non-current liabilities</t>
  </si>
  <si>
    <t>Balance at 1/4/06</t>
  </si>
  <si>
    <t>31/3/06</t>
  </si>
  <si>
    <t>N ote 1</t>
  </si>
  <si>
    <t>Balance as at 31/3/2006 as previously reported</t>
  </si>
  <si>
    <t xml:space="preserve">Note 1 : </t>
  </si>
  <si>
    <t>Goodwill</t>
  </si>
  <si>
    <t>Loan / borrowings obtained</t>
  </si>
  <si>
    <t>Repayment of loans / borrowings</t>
  </si>
  <si>
    <t>PERIOD ENDED</t>
  </si>
  <si>
    <t>Net cash used in operating activities</t>
  </si>
  <si>
    <t>Net cash used in investing activities</t>
  </si>
  <si>
    <t>Net cash generated from/(used in) financing activities</t>
  </si>
  <si>
    <t>EQUITY AND LIABILITIES</t>
  </si>
  <si>
    <t>Total equity</t>
  </si>
  <si>
    <t>Non-current liabilities</t>
  </si>
  <si>
    <t>Equity attributable to equity holders of the parent</t>
  </si>
  <si>
    <t>Total current liabilities</t>
  </si>
  <si>
    <t>Total liabilities</t>
  </si>
  <si>
    <t>Total equity and liabilities</t>
  </si>
  <si>
    <t>Net assets per share</t>
  </si>
  <si>
    <t>RM</t>
  </si>
  <si>
    <t xml:space="preserve">Net assets per share (RM) </t>
  </si>
  <si>
    <t>N ote 2</t>
  </si>
  <si>
    <t>Balance as at 31/3/2006 as restated</t>
  </si>
  <si>
    <t>Net assets per share is computed based on the assumption that the ICULS have been converted into ordinary shares.</t>
  </si>
  <si>
    <t xml:space="preserve">Note 2 : </t>
  </si>
  <si>
    <t>Restate balance at 1/4/06</t>
  </si>
  <si>
    <t>Restate balance at 1/4/05</t>
  </si>
  <si>
    <t>for the year ended 31st March 2006</t>
  </si>
  <si>
    <t>Cash maintain in HDA account</t>
  </si>
  <si>
    <t xml:space="preserve">                                - Diluted</t>
  </si>
  <si>
    <t>Balance as at 31/12/2005 as previously reported</t>
  </si>
  <si>
    <t>Balance as at 31/12/2005 as currently reported</t>
  </si>
  <si>
    <t>31/3/2007</t>
  </si>
  <si>
    <t>31/3/2006</t>
  </si>
  <si>
    <t>Disposal of subsidiary</t>
  </si>
  <si>
    <t>UNAUDITED CONDENSED CONSOLIDATED CASH FLOW STATEMENTS FOR THE YEAR ENDED 31/3/2007</t>
  </si>
  <si>
    <t>FOR THE FINANCIAL YEAR ENDED 31 MARCH 2007</t>
  </si>
  <si>
    <t>Balance at 31/3/07</t>
  </si>
  <si>
    <t>Balance at 31/3/06</t>
  </si>
  <si>
    <t>Unaudited Condensed consolidated income statements for the financial year ended 31 March 2007</t>
  </si>
  <si>
    <t>Loss from operations</t>
  </si>
  <si>
    <t>Loss before taxation</t>
  </si>
  <si>
    <t xml:space="preserve">Loss  per share - Basic   (sen)      </t>
  </si>
  <si>
    <t>Loss before tax before minority interest</t>
  </si>
  <si>
    <t>Interest paid on bank borrowing</t>
  </si>
  <si>
    <t>Proceeds from disposal of land held for property decelopment</t>
  </si>
  <si>
    <t>Fixed Deposits held under lien</t>
  </si>
  <si>
    <t>Interest paid on borrowings</t>
  </si>
  <si>
    <t>(Audited)</t>
  </si>
  <si>
    <t>Irredeemable Convertible Unsecured Loan Stocks (ICULS)</t>
  </si>
  <si>
    <t>De-recognition of negative goodwill on consol. (FRS 3)</t>
  </si>
  <si>
    <t xml:space="preserve">Balance at 1/4/05 </t>
  </si>
  <si>
    <t>- as previously reported</t>
  </si>
  <si>
    <t>- derecognition of</t>
  </si>
  <si>
    <t xml:space="preserve">  Negetive goodwill</t>
  </si>
  <si>
    <t xml:space="preserve">  on consolidation</t>
  </si>
  <si>
    <t>Distributable</t>
  </si>
  <si>
    <t>Attributable</t>
  </si>
  <si>
    <t>to equity</t>
  </si>
  <si>
    <t>holders of</t>
  </si>
  <si>
    <t>the company</t>
  </si>
  <si>
    <t xml:space="preserve">Issuance of  ICULS </t>
  </si>
  <si>
    <t>Loss for the year</t>
  </si>
  <si>
    <t>Interest received</t>
  </si>
  <si>
    <t xml:space="preserve">            &lt; ------- Non distributable ----------- &gt;</t>
  </si>
  <si>
    <t>UNAUDITED CONDENSED CONSOLIDATED BALANCE SHEET</t>
  </si>
  <si>
    <t>Receivable</t>
  </si>
  <si>
    <t>Note 3</t>
  </si>
  <si>
    <t>Total non current assets</t>
  </si>
  <si>
    <t>Total current assets</t>
  </si>
  <si>
    <t>Note 3 :</t>
  </si>
  <si>
    <t>Included in Current Assets</t>
  </si>
  <si>
    <t>Included in Non Current Assets</t>
  </si>
  <si>
    <t xml:space="preserve">Included in Receivbles is an amount of RM90.478 million representing the balance of the sale consideration receivable from Jade Homes </t>
  </si>
  <si>
    <t>Sdn Bhd (formerly known as Hala Bayu (M) Sdn Bhd) pursuant to the Proposed Disposal disclosed in Note 8.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</si>
</sst>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_);_(* \(#,##0.0\);_(* &quot;-&quot;??_);_(@_)"/>
    <numFmt numFmtId="178" formatCode="_(* #,##0.000_);_(* \(#,##0.000\);_(* &quot;-&quot;???_);_(@_)"/>
    <numFmt numFmtId="179" formatCode="_(* #,##0.000000_);_(* \(#,##0.000000\);_(* &quot;-&quot;??_);_(@_)"/>
    <numFmt numFmtId="180" formatCode="_(* #,##0.00000_);_(* \(#,##0.00000\);_(* &quot;-&quot;????_);_(@_)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72" fontId="1" fillId="0" borderId="0" xfId="15" applyNumberFormat="1" applyFont="1" applyAlignment="1">
      <alignment/>
    </xf>
    <xf numFmtId="172" fontId="1" fillId="0" borderId="1" xfId="15" applyNumberFormat="1" applyFont="1" applyBorder="1" applyAlignment="1">
      <alignment/>
    </xf>
    <xf numFmtId="172" fontId="2" fillId="0" borderId="2" xfId="15" applyNumberFormat="1" applyFont="1" applyBorder="1" applyAlignment="1">
      <alignment/>
    </xf>
    <xf numFmtId="172" fontId="2" fillId="0" borderId="3" xfId="15" applyNumberFormat="1" applyFont="1" applyBorder="1" applyAlignment="1">
      <alignment/>
    </xf>
    <xf numFmtId="172" fontId="2" fillId="0" borderId="4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172" fontId="2" fillId="0" borderId="3" xfId="15" applyNumberFormat="1" applyFont="1" applyBorder="1" applyAlignment="1">
      <alignment horizontal="right"/>
    </xf>
    <xf numFmtId="172" fontId="2" fillId="0" borderId="0" xfId="15" applyNumberFormat="1" applyFont="1" applyAlignment="1">
      <alignment/>
    </xf>
    <xf numFmtId="172" fontId="1" fillId="0" borderId="0" xfId="15" applyNumberFormat="1" applyFont="1" applyAlignment="1">
      <alignment horizontal="center"/>
    </xf>
    <xf numFmtId="172" fontId="2" fillId="0" borderId="5" xfId="15" applyNumberFormat="1" applyFont="1" applyBorder="1" applyAlignment="1">
      <alignment/>
    </xf>
    <xf numFmtId="172" fontId="1" fillId="0" borderId="6" xfId="15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2" fontId="2" fillId="0" borderId="0" xfId="15" applyNumberFormat="1" applyFont="1" applyBorder="1" applyAlignment="1">
      <alignment/>
    </xf>
    <xf numFmtId="172" fontId="2" fillId="0" borderId="0" xfId="0" applyNumberFormat="1" applyFont="1" applyAlignment="1">
      <alignment/>
    </xf>
    <xf numFmtId="172" fontId="2" fillId="0" borderId="7" xfId="15" applyNumberFormat="1" applyFont="1" applyBorder="1" applyAlignment="1">
      <alignment/>
    </xf>
    <xf numFmtId="172" fontId="1" fillId="0" borderId="8" xfId="15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172" fontId="1" fillId="0" borderId="10" xfId="15" applyNumberFormat="1" applyFont="1" applyBorder="1" applyAlignment="1">
      <alignment/>
    </xf>
    <xf numFmtId="172" fontId="1" fillId="0" borderId="11" xfId="15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2" fontId="2" fillId="0" borderId="14" xfId="15" applyNumberFormat="1" applyFont="1" applyBorder="1" applyAlignment="1">
      <alignment/>
    </xf>
    <xf numFmtId="0" fontId="2" fillId="0" borderId="0" xfId="0" applyFont="1" applyAlignment="1" quotePrefix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9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2" fillId="0" borderId="13" xfId="0" applyFont="1" applyBorder="1" applyAlignment="1" quotePrefix="1">
      <alignment/>
    </xf>
    <xf numFmtId="0" fontId="2" fillId="0" borderId="17" xfId="0" applyFont="1" applyBorder="1" applyAlignment="1">
      <alignment/>
    </xf>
    <xf numFmtId="172" fontId="2" fillId="0" borderId="5" xfId="0" applyNumberFormat="1" applyFont="1" applyBorder="1" applyAlignment="1">
      <alignment/>
    </xf>
    <xf numFmtId="173" fontId="1" fillId="0" borderId="18" xfId="15" applyNumberFormat="1" applyFont="1" applyBorder="1" applyAlignment="1">
      <alignment/>
    </xf>
    <xf numFmtId="172" fontId="1" fillId="0" borderId="0" xfId="15" applyNumberFormat="1" applyFont="1" applyAlignment="1">
      <alignment horizontal="left"/>
    </xf>
    <xf numFmtId="0" fontId="1" fillId="0" borderId="16" xfId="0" applyFont="1" applyBorder="1" applyAlignment="1">
      <alignment horizontal="center"/>
    </xf>
    <xf numFmtId="172" fontId="1" fillId="0" borderId="7" xfId="15" applyNumberFormat="1" applyFont="1" applyBorder="1" applyAlignment="1">
      <alignment horizontal="center"/>
    </xf>
    <xf numFmtId="172" fontId="1" fillId="0" borderId="0" xfId="15" applyNumberFormat="1" applyFont="1" applyBorder="1" applyAlignment="1">
      <alignment horizontal="center"/>
    </xf>
    <xf numFmtId="172" fontId="1" fillId="0" borderId="3" xfId="15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172" fontId="1" fillId="0" borderId="3" xfId="15" applyNumberFormat="1" applyFont="1" applyBorder="1" applyAlignment="1" quotePrefix="1">
      <alignment horizontal="center"/>
    </xf>
    <xf numFmtId="172" fontId="1" fillId="0" borderId="8" xfId="15" applyNumberFormat="1" applyFont="1" applyBorder="1" applyAlignment="1">
      <alignment/>
    </xf>
    <xf numFmtId="172" fontId="2" fillId="0" borderId="0" xfId="15" applyNumberFormat="1" applyFont="1" applyFill="1" applyBorder="1" applyAlignment="1">
      <alignment/>
    </xf>
    <xf numFmtId="172" fontId="1" fillId="0" borderId="0" xfId="15" applyNumberFormat="1" applyFont="1" applyAlignment="1" quotePrefix="1">
      <alignment horizontal="center"/>
    </xf>
    <xf numFmtId="172" fontId="2" fillId="0" borderId="17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172" fontId="1" fillId="0" borderId="0" xfId="15" applyNumberFormat="1" applyFont="1" applyBorder="1" applyAlignment="1" quotePrefix="1">
      <alignment horizontal="center"/>
    </xf>
    <xf numFmtId="172" fontId="2" fillId="0" borderId="0" xfId="15" applyNumberFormat="1" applyFont="1" applyBorder="1" applyAlignment="1">
      <alignment horizontal="right"/>
    </xf>
    <xf numFmtId="172" fontId="1" fillId="0" borderId="5" xfId="15" applyNumberFormat="1" applyFont="1" applyBorder="1" applyAlignment="1">
      <alignment/>
    </xf>
    <xf numFmtId="172" fontId="2" fillId="0" borderId="19" xfId="15" applyNumberFormat="1" applyFont="1" applyBorder="1" applyAlignment="1">
      <alignment/>
    </xf>
    <xf numFmtId="172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2" fontId="1" fillId="0" borderId="14" xfId="15" applyNumberFormat="1" applyFont="1" applyBorder="1" applyAlignment="1">
      <alignment/>
    </xf>
    <xf numFmtId="172" fontId="1" fillId="0" borderId="0" xfId="15" applyNumberFormat="1" applyFont="1" applyAlignment="1">
      <alignment horizontal="right"/>
    </xf>
    <xf numFmtId="172" fontId="1" fillId="0" borderId="0" xfId="0" applyNumberFormat="1" applyFont="1" applyAlignment="1">
      <alignment horizontal="right"/>
    </xf>
    <xf numFmtId="176" fontId="2" fillId="0" borderId="0" xfId="15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175" fontId="2" fillId="0" borderId="0" xfId="15" applyNumberFormat="1" applyFont="1" applyAlignment="1">
      <alignment/>
    </xf>
    <xf numFmtId="175" fontId="2" fillId="0" borderId="0" xfId="0" applyNumberFormat="1" applyFont="1" applyAlignment="1">
      <alignment/>
    </xf>
    <xf numFmtId="175" fontId="2" fillId="0" borderId="5" xfId="15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172" fontId="2" fillId="0" borderId="21" xfId="15" applyNumberFormat="1" applyFont="1" applyBorder="1" applyAlignment="1">
      <alignment/>
    </xf>
    <xf numFmtId="172" fontId="2" fillId="0" borderId="22" xfId="15" applyNumberFormat="1" applyFont="1" applyBorder="1" applyAlignment="1">
      <alignment/>
    </xf>
    <xf numFmtId="172" fontId="2" fillId="0" borderId="23" xfId="15" applyNumberFormat="1" applyFont="1" applyBorder="1" applyAlignment="1">
      <alignment/>
    </xf>
    <xf numFmtId="0" fontId="1" fillId="0" borderId="20" xfId="0" applyFont="1" applyBorder="1" applyAlignment="1" quotePrefix="1">
      <alignment/>
    </xf>
    <xf numFmtId="0" fontId="2" fillId="0" borderId="24" xfId="0" applyFont="1" applyBorder="1" applyAlignment="1">
      <alignment/>
    </xf>
    <xf numFmtId="172" fontId="2" fillId="0" borderId="10" xfId="15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172" fontId="1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/>
    </xf>
    <xf numFmtId="0" fontId="1" fillId="0" borderId="27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172" fontId="2" fillId="0" borderId="27" xfId="0" applyNumberFormat="1" applyFont="1" applyBorder="1" applyAlignment="1">
      <alignment/>
    </xf>
    <xf numFmtId="172" fontId="2" fillId="0" borderId="28" xfId="0" applyNumberFormat="1" applyFont="1" applyBorder="1" applyAlignment="1">
      <alignment/>
    </xf>
    <xf numFmtId="172" fontId="2" fillId="0" borderId="27" xfId="15" applyNumberFormat="1" applyFont="1" applyBorder="1" applyAlignment="1">
      <alignment/>
    </xf>
    <xf numFmtId="172" fontId="2" fillId="0" borderId="29" xfId="15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172" fontId="2" fillId="0" borderId="30" xfId="0" applyNumberFormat="1" applyFont="1" applyBorder="1" applyAlignment="1">
      <alignment/>
    </xf>
    <xf numFmtId="172" fontId="2" fillId="0" borderId="31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5" xfId="0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2" fillId="0" borderId="0" xfId="0" applyNumberFormat="1" applyFont="1" applyAlignment="1">
      <alignment horizontal="center"/>
    </xf>
    <xf numFmtId="172" fontId="2" fillId="0" borderId="0" xfId="15" applyNumberFormat="1" applyFont="1" applyAlignment="1">
      <alignment horizontal="center"/>
    </xf>
    <xf numFmtId="0" fontId="2" fillId="0" borderId="0" xfId="0" applyFont="1" applyFill="1" applyAlignment="1">
      <alignment/>
    </xf>
    <xf numFmtId="172" fontId="2" fillId="0" borderId="0" xfId="15" applyNumberFormat="1" applyFont="1" applyFill="1" applyAlignment="1">
      <alignment/>
    </xf>
    <xf numFmtId="172" fontId="2" fillId="0" borderId="6" xfId="15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9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2.7109375" style="13" customWidth="1"/>
    <col min="2" max="2" width="3.140625" style="13" customWidth="1"/>
    <col min="3" max="3" width="11.00390625" style="13" bestFit="1" customWidth="1"/>
    <col min="4" max="4" width="16.7109375" style="13" customWidth="1"/>
    <col min="5" max="5" width="18.421875" style="13" customWidth="1"/>
    <col min="6" max="6" width="19.140625" style="8" customWidth="1"/>
    <col min="7" max="7" width="18.8515625" style="13" customWidth="1"/>
    <col min="8" max="8" width="21.00390625" style="13" customWidth="1"/>
    <col min="9" max="9" width="10.8515625" style="13" customWidth="1"/>
    <col min="10" max="10" width="11.00390625" style="13" customWidth="1"/>
    <col min="11" max="11" width="11.28125" style="13" customWidth="1"/>
    <col min="12" max="16384" width="9.140625" style="13" customWidth="1"/>
  </cols>
  <sheetData>
    <row r="1" spans="1:16" ht="12.75">
      <c r="A1" s="12" t="s">
        <v>0</v>
      </c>
      <c r="G1" s="1"/>
      <c r="I1" s="20"/>
      <c r="J1" s="20"/>
      <c r="K1" s="20"/>
      <c r="L1" s="20"/>
      <c r="M1" s="20"/>
      <c r="N1" s="20"/>
      <c r="O1" s="20"/>
      <c r="P1" s="20"/>
    </row>
    <row r="2" spans="1:16" ht="12.75">
      <c r="A2" s="12" t="s">
        <v>1</v>
      </c>
      <c r="B2" s="12"/>
      <c r="C2" s="1"/>
      <c r="D2" s="1"/>
      <c r="E2" s="1"/>
      <c r="F2" s="1"/>
      <c r="G2" s="1"/>
      <c r="I2" s="20"/>
      <c r="J2" s="20"/>
      <c r="K2" s="20"/>
      <c r="L2" s="20"/>
      <c r="M2" s="20"/>
      <c r="N2" s="20"/>
      <c r="O2" s="20"/>
      <c r="P2" s="20"/>
    </row>
    <row r="3" spans="1:16" ht="12.75">
      <c r="A3" s="12"/>
      <c r="B3" s="12"/>
      <c r="C3" s="1"/>
      <c r="D3" s="1"/>
      <c r="E3" s="1"/>
      <c r="F3" s="1"/>
      <c r="G3" s="1"/>
      <c r="I3" s="20"/>
      <c r="J3" s="20"/>
      <c r="K3" s="20"/>
      <c r="L3" s="20"/>
      <c r="M3" s="20"/>
      <c r="N3" s="20"/>
      <c r="O3" s="20"/>
      <c r="P3" s="20"/>
    </row>
    <row r="4" spans="1:16" ht="12.75">
      <c r="A4" s="12" t="s">
        <v>122</v>
      </c>
      <c r="B4" s="12"/>
      <c r="C4" s="1"/>
      <c r="D4" s="1"/>
      <c r="E4" s="1"/>
      <c r="F4" s="1"/>
      <c r="G4" s="1"/>
      <c r="I4" s="20"/>
      <c r="J4" s="20"/>
      <c r="K4" s="20"/>
      <c r="L4" s="20"/>
      <c r="M4" s="20"/>
      <c r="N4" s="20"/>
      <c r="O4" s="20"/>
      <c r="P4" s="20"/>
    </row>
    <row r="5" spans="1:16" ht="12.75">
      <c r="A5" s="12" t="s">
        <v>2</v>
      </c>
      <c r="B5" s="12"/>
      <c r="C5" s="1"/>
      <c r="D5" s="1"/>
      <c r="E5" s="1"/>
      <c r="F5" s="1"/>
      <c r="G5" s="1"/>
      <c r="I5" s="20"/>
      <c r="J5" s="20"/>
      <c r="K5" s="20"/>
      <c r="L5" s="20"/>
      <c r="M5" s="20"/>
      <c r="N5" s="20"/>
      <c r="O5" s="20"/>
      <c r="P5" s="20"/>
    </row>
    <row r="6" spans="1:16" ht="13.5" thickBot="1">
      <c r="A6" s="12"/>
      <c r="B6" s="12"/>
      <c r="C6" s="1"/>
      <c r="D6" s="1"/>
      <c r="E6" s="1"/>
      <c r="F6" s="1"/>
      <c r="G6" s="1"/>
      <c r="I6" s="20"/>
      <c r="J6" s="20"/>
      <c r="K6" s="20"/>
      <c r="L6" s="20"/>
      <c r="M6" s="20"/>
      <c r="N6" s="20"/>
      <c r="O6" s="20"/>
      <c r="P6" s="20"/>
    </row>
    <row r="7" spans="1:16" ht="13.5" thickBot="1">
      <c r="A7" s="12"/>
      <c r="B7" s="22"/>
      <c r="C7" s="23"/>
      <c r="D7" s="24"/>
      <c r="E7" s="18" t="s">
        <v>53</v>
      </c>
      <c r="F7" s="2"/>
      <c r="G7" s="50" t="s">
        <v>54</v>
      </c>
      <c r="H7" s="25"/>
      <c r="I7" s="20"/>
      <c r="J7" s="20"/>
      <c r="K7" s="20"/>
      <c r="L7" s="20"/>
      <c r="M7" s="20"/>
      <c r="N7" s="20"/>
      <c r="O7" s="20"/>
      <c r="P7" s="20"/>
    </row>
    <row r="8" spans="1:16" ht="12.75">
      <c r="A8" s="37"/>
      <c r="B8" s="44"/>
      <c r="C8" s="20"/>
      <c r="D8" s="20"/>
      <c r="E8" s="45" t="s">
        <v>3</v>
      </c>
      <c r="F8" s="46" t="s">
        <v>4</v>
      </c>
      <c r="G8" s="45" t="s">
        <v>3</v>
      </c>
      <c r="H8" s="45" t="s">
        <v>4</v>
      </c>
      <c r="I8" s="46"/>
      <c r="J8" s="20"/>
      <c r="K8" s="20"/>
      <c r="L8" s="20"/>
      <c r="M8" s="20"/>
      <c r="N8" s="20"/>
      <c r="O8" s="20"/>
      <c r="P8" s="20"/>
    </row>
    <row r="9" spans="1:16" ht="12.75">
      <c r="A9" s="37"/>
      <c r="B9" s="44"/>
      <c r="C9" s="20"/>
      <c r="D9" s="20"/>
      <c r="E9" s="47" t="s">
        <v>5</v>
      </c>
      <c r="F9" s="46" t="s">
        <v>6</v>
      </c>
      <c r="G9" s="47" t="s">
        <v>7</v>
      </c>
      <c r="H9" s="47" t="s">
        <v>7</v>
      </c>
      <c r="I9" s="46"/>
      <c r="J9" s="20"/>
      <c r="K9" s="20"/>
      <c r="L9" s="20"/>
      <c r="M9" s="20"/>
      <c r="N9" s="20"/>
      <c r="O9" s="20"/>
      <c r="P9" s="20"/>
    </row>
    <row r="10" spans="1:16" ht="12.75">
      <c r="A10" s="37"/>
      <c r="B10" s="44"/>
      <c r="C10" s="20"/>
      <c r="D10" s="20"/>
      <c r="E10" s="47" t="s">
        <v>8</v>
      </c>
      <c r="F10" s="46" t="s">
        <v>5</v>
      </c>
      <c r="G10" s="19"/>
      <c r="H10" s="47"/>
      <c r="I10" s="46"/>
      <c r="J10" s="20"/>
      <c r="K10" s="20"/>
      <c r="L10" s="20"/>
      <c r="M10" s="20"/>
      <c r="N10" s="20"/>
      <c r="O10" s="20"/>
      <c r="P10" s="20"/>
    </row>
    <row r="11" spans="1:16" ht="12.75">
      <c r="A11" s="37"/>
      <c r="B11" s="44"/>
      <c r="C11" s="20"/>
      <c r="D11" s="20"/>
      <c r="E11" s="49" t="s">
        <v>115</v>
      </c>
      <c r="F11" s="46" t="str">
        <f>+H11</f>
        <v>31/3/2006</v>
      </c>
      <c r="G11" s="47" t="str">
        <f>E11</f>
        <v>31/3/2007</v>
      </c>
      <c r="H11" s="49" t="s">
        <v>116</v>
      </c>
      <c r="I11" s="55"/>
      <c r="J11" s="20"/>
      <c r="K11" s="20"/>
      <c r="L11" s="20"/>
      <c r="M11" s="20"/>
      <c r="N11" s="20"/>
      <c r="O11" s="20"/>
      <c r="P11" s="20"/>
    </row>
    <row r="12" spans="1:16" ht="12.75">
      <c r="A12" s="12"/>
      <c r="B12" s="48"/>
      <c r="C12" s="20"/>
      <c r="D12" s="20"/>
      <c r="E12" s="47" t="s">
        <v>9</v>
      </c>
      <c r="F12" s="46" t="s">
        <v>9</v>
      </c>
      <c r="G12" s="47" t="s">
        <v>9</v>
      </c>
      <c r="H12" s="47" t="s">
        <v>9</v>
      </c>
      <c r="I12" s="46"/>
      <c r="J12" s="20"/>
      <c r="K12" s="20"/>
      <c r="L12" s="20"/>
      <c r="M12" s="20"/>
      <c r="N12" s="20"/>
      <c r="O12" s="20"/>
      <c r="P12" s="20"/>
    </row>
    <row r="13" spans="1:16" ht="12.75">
      <c r="A13" s="12"/>
      <c r="B13" s="48"/>
      <c r="C13" s="20"/>
      <c r="D13" s="20"/>
      <c r="E13" s="49" t="s">
        <v>48</v>
      </c>
      <c r="F13" s="49" t="s">
        <v>48</v>
      </c>
      <c r="G13" s="49" t="s">
        <v>48</v>
      </c>
      <c r="H13" s="49" t="s">
        <v>131</v>
      </c>
      <c r="I13" s="55"/>
      <c r="J13" s="20"/>
      <c r="K13" s="20"/>
      <c r="L13" s="20"/>
      <c r="M13" s="20"/>
      <c r="N13" s="20"/>
      <c r="O13" s="20"/>
      <c r="P13" s="20"/>
    </row>
    <row r="14" spans="2:16" ht="13.5" thickBot="1">
      <c r="B14" s="27"/>
      <c r="C14" s="28"/>
      <c r="D14" s="28"/>
      <c r="E14" s="3"/>
      <c r="F14" s="30"/>
      <c r="G14" s="3"/>
      <c r="H14" s="3"/>
      <c r="I14" s="15"/>
      <c r="J14" s="20"/>
      <c r="K14" s="20"/>
      <c r="L14" s="20"/>
      <c r="M14" s="20"/>
      <c r="N14" s="20"/>
      <c r="O14" s="20"/>
      <c r="P14" s="20"/>
    </row>
    <row r="15" spans="1:16" ht="12.75">
      <c r="A15" s="31"/>
      <c r="B15" s="35" t="s">
        <v>10</v>
      </c>
      <c r="C15" s="32"/>
      <c r="D15" s="33"/>
      <c r="E15" s="17">
        <v>17760</v>
      </c>
      <c r="F15" s="17">
        <v>15290</v>
      </c>
      <c r="G15" s="17">
        <v>61850</v>
      </c>
      <c r="H15" s="17">
        <v>58241</v>
      </c>
      <c r="I15" s="15"/>
      <c r="J15" s="51"/>
      <c r="K15" s="36"/>
      <c r="L15" s="36"/>
      <c r="M15" s="36"/>
      <c r="N15" s="20"/>
      <c r="O15" s="20"/>
      <c r="P15" s="20"/>
    </row>
    <row r="16" spans="2:16" ht="12.75">
      <c r="B16" s="34"/>
      <c r="C16" s="20"/>
      <c r="D16" s="26"/>
      <c r="E16" s="4"/>
      <c r="F16" s="4"/>
      <c r="G16" s="4"/>
      <c r="H16" s="4"/>
      <c r="I16" s="15"/>
      <c r="J16" s="20"/>
      <c r="K16" s="20"/>
      <c r="L16" s="36"/>
      <c r="M16" s="36"/>
      <c r="N16" s="20"/>
      <c r="O16" s="20"/>
      <c r="P16" s="20"/>
    </row>
    <row r="17" spans="2:16" ht="12.75">
      <c r="B17" s="34" t="s">
        <v>12</v>
      </c>
      <c r="C17" s="20"/>
      <c r="D17" s="26"/>
      <c r="E17" s="4">
        <v>17726</v>
      </c>
      <c r="F17" s="4">
        <v>32102</v>
      </c>
      <c r="G17" s="4">
        <f>5642+16389+13900</f>
        <v>35931</v>
      </c>
      <c r="H17" s="4">
        <v>50015</v>
      </c>
      <c r="I17" s="15"/>
      <c r="J17" s="51"/>
      <c r="K17" s="36"/>
      <c r="L17" s="36"/>
      <c r="M17" s="36"/>
      <c r="N17" s="20"/>
      <c r="O17" s="20"/>
      <c r="P17" s="20"/>
    </row>
    <row r="18" spans="2:16" ht="12.75">
      <c r="B18" s="34"/>
      <c r="C18" s="20"/>
      <c r="D18" s="26"/>
      <c r="E18" s="4"/>
      <c r="F18" s="4"/>
      <c r="G18" s="4"/>
      <c r="H18" s="4"/>
      <c r="I18" s="15"/>
      <c r="J18" s="51"/>
      <c r="K18" s="36"/>
      <c r="L18" s="36"/>
      <c r="M18" s="36"/>
      <c r="N18" s="20"/>
      <c r="O18" s="20"/>
      <c r="P18" s="20"/>
    </row>
    <row r="19" spans="2:16" ht="12.75">
      <c r="B19" s="34" t="s">
        <v>57</v>
      </c>
      <c r="C19" s="20"/>
      <c r="D19" s="26"/>
      <c r="E19" s="4">
        <f>355+359</f>
        <v>714</v>
      </c>
      <c r="F19" s="4">
        <v>87</v>
      </c>
      <c r="G19" s="4">
        <f>833+359</f>
        <v>1192</v>
      </c>
      <c r="H19" s="4">
        <v>540</v>
      </c>
      <c r="I19" s="15"/>
      <c r="J19" s="51"/>
      <c r="K19" s="36"/>
      <c r="L19" s="36"/>
      <c r="M19" s="36"/>
      <c r="N19" s="20"/>
      <c r="O19" s="20"/>
      <c r="P19" s="20"/>
    </row>
    <row r="20" spans="2:16" ht="12.75">
      <c r="B20" s="34"/>
      <c r="C20" s="20"/>
      <c r="D20" s="26"/>
      <c r="E20" s="5"/>
      <c r="F20" s="5"/>
      <c r="G20" s="5"/>
      <c r="H20" s="5"/>
      <c r="I20" s="15"/>
      <c r="J20" s="51"/>
      <c r="K20" s="36"/>
      <c r="L20" s="36"/>
      <c r="M20" s="36"/>
      <c r="N20" s="20"/>
      <c r="O20" s="20"/>
      <c r="P20" s="20"/>
    </row>
    <row r="21" spans="1:16" ht="12.75">
      <c r="A21" s="31"/>
      <c r="B21" s="34" t="s">
        <v>123</v>
      </c>
      <c r="C21" s="20"/>
      <c r="D21" s="26"/>
      <c r="E21" s="4">
        <f>-9571+359</f>
        <v>-9212</v>
      </c>
      <c r="F21" s="4">
        <v>-25752</v>
      </c>
      <c r="G21" s="4">
        <f>-11408+2907+359</f>
        <v>-8142</v>
      </c>
      <c r="H21" s="4">
        <v>-25183</v>
      </c>
      <c r="I21" s="15"/>
      <c r="J21" s="51"/>
      <c r="K21" s="36"/>
      <c r="L21" s="36"/>
      <c r="M21" s="36"/>
      <c r="N21" s="20"/>
      <c r="O21" s="20"/>
      <c r="P21" s="20"/>
    </row>
    <row r="22" spans="2:16" ht="12.75">
      <c r="B22" s="34"/>
      <c r="C22" s="20"/>
      <c r="D22" s="26"/>
      <c r="E22" s="4"/>
      <c r="F22" s="4"/>
      <c r="G22" s="4"/>
      <c r="H22" s="4"/>
      <c r="I22" s="15"/>
      <c r="J22" s="51"/>
      <c r="K22" s="36"/>
      <c r="L22" s="36"/>
      <c r="M22" s="36"/>
      <c r="N22" s="20"/>
      <c r="O22" s="20"/>
      <c r="P22" s="20"/>
    </row>
    <row r="23" spans="2:16" ht="12.75">
      <c r="B23" s="34" t="s">
        <v>13</v>
      </c>
      <c r="C23" s="20"/>
      <c r="D23" s="26"/>
      <c r="E23" s="4">
        <v>672</v>
      </c>
      <c r="F23" s="4">
        <v>298</v>
      </c>
      <c r="G23" s="4">
        <v>2907</v>
      </c>
      <c r="H23" s="4">
        <v>374</v>
      </c>
      <c r="I23" s="15"/>
      <c r="J23" s="51"/>
      <c r="K23" s="36"/>
      <c r="L23" s="36"/>
      <c r="M23" s="36"/>
      <c r="N23" s="20"/>
      <c r="O23" s="20"/>
      <c r="P23" s="20"/>
    </row>
    <row r="24" spans="2:16" ht="12.75">
      <c r="B24" s="34"/>
      <c r="C24" s="20"/>
      <c r="D24" s="26"/>
      <c r="E24" s="5"/>
      <c r="F24" s="5"/>
      <c r="G24" s="5"/>
      <c r="H24" s="5"/>
      <c r="I24" s="15"/>
      <c r="J24" s="51"/>
      <c r="K24" s="36"/>
      <c r="L24" s="36"/>
      <c r="M24" s="36"/>
      <c r="N24" s="20"/>
      <c r="O24" s="20"/>
      <c r="P24" s="20"/>
    </row>
    <row r="25" spans="2:16" ht="12.75">
      <c r="B25" s="34" t="s">
        <v>124</v>
      </c>
      <c r="C25" s="20"/>
      <c r="D25" s="26"/>
      <c r="E25" s="4">
        <f>+E21-E23</f>
        <v>-9884</v>
      </c>
      <c r="F25" s="4">
        <f>+F21-F23</f>
        <v>-26050</v>
      </c>
      <c r="G25" s="4">
        <f>+G21-G23</f>
        <v>-11049</v>
      </c>
      <c r="H25" s="4">
        <f>+H21-H23</f>
        <v>-25557</v>
      </c>
      <c r="I25" s="15"/>
      <c r="J25" s="51"/>
      <c r="K25" s="36"/>
      <c r="L25" s="36"/>
      <c r="M25" s="36"/>
      <c r="N25" s="20"/>
      <c r="O25" s="20"/>
      <c r="P25" s="20"/>
    </row>
    <row r="26" spans="2:16" ht="12.75">
      <c r="B26" s="34"/>
      <c r="C26" s="20"/>
      <c r="D26" s="26"/>
      <c r="E26" s="4"/>
      <c r="F26" s="4"/>
      <c r="G26" s="4"/>
      <c r="H26" s="4"/>
      <c r="I26" s="15"/>
      <c r="J26" s="51"/>
      <c r="K26" s="36"/>
      <c r="L26" s="36"/>
      <c r="M26" s="36"/>
      <c r="N26" s="20"/>
      <c r="O26" s="20"/>
      <c r="P26" s="20"/>
    </row>
    <row r="27" spans="2:16" ht="13.5" thickBot="1">
      <c r="B27" s="34" t="s">
        <v>14</v>
      </c>
      <c r="C27" s="20"/>
      <c r="D27" s="26"/>
      <c r="E27" s="4">
        <v>-890</v>
      </c>
      <c r="F27" s="4">
        <v>59</v>
      </c>
      <c r="G27" s="4">
        <v>-564</v>
      </c>
      <c r="H27" s="4">
        <v>-112</v>
      </c>
      <c r="I27" s="15"/>
      <c r="J27" s="51"/>
      <c r="K27" s="36"/>
      <c r="L27" s="36"/>
      <c r="M27" s="36"/>
      <c r="N27" s="20"/>
      <c r="O27" s="20"/>
      <c r="P27" s="20"/>
    </row>
    <row r="28" spans="2:16" ht="12.75" hidden="1">
      <c r="B28" s="34"/>
      <c r="C28" s="20"/>
      <c r="D28" s="26"/>
      <c r="E28" s="5"/>
      <c r="F28" s="5"/>
      <c r="G28" s="5"/>
      <c r="H28" s="5"/>
      <c r="I28" s="15"/>
      <c r="J28" s="51"/>
      <c r="K28" s="36"/>
      <c r="L28" s="36"/>
      <c r="M28" s="36"/>
      <c r="N28" s="20"/>
      <c r="O28" s="20"/>
      <c r="P28" s="20"/>
    </row>
    <row r="29" spans="2:16" ht="12.75" hidden="1">
      <c r="B29" s="34" t="s">
        <v>69</v>
      </c>
      <c r="C29" s="20"/>
      <c r="D29" s="26"/>
      <c r="E29" s="4">
        <f>+E25-E27</f>
        <v>-8994</v>
      </c>
      <c r="F29" s="4">
        <f>+F25-F27</f>
        <v>-26109</v>
      </c>
      <c r="G29" s="4">
        <f>+G25-G27</f>
        <v>-10485</v>
      </c>
      <c r="H29" s="4">
        <f>+H25-H27</f>
        <v>-25445</v>
      </c>
      <c r="I29" s="15"/>
      <c r="J29" s="51"/>
      <c r="K29" s="36"/>
      <c r="L29" s="36"/>
      <c r="M29" s="36"/>
      <c r="N29" s="20"/>
      <c r="O29" s="20"/>
      <c r="P29" s="20"/>
    </row>
    <row r="30" spans="2:16" ht="12.75" hidden="1">
      <c r="B30" s="34"/>
      <c r="C30" s="20"/>
      <c r="D30" s="26"/>
      <c r="E30" s="4"/>
      <c r="F30" s="4"/>
      <c r="G30" s="4"/>
      <c r="H30" s="4"/>
      <c r="I30" s="15"/>
      <c r="J30" s="51"/>
      <c r="K30" s="36"/>
      <c r="L30" s="36"/>
      <c r="M30" s="36"/>
      <c r="N30" s="20"/>
      <c r="O30" s="20"/>
      <c r="P30" s="20"/>
    </row>
    <row r="31" spans="2:16" ht="12.75" hidden="1">
      <c r="B31" s="34"/>
      <c r="C31" s="20"/>
      <c r="D31" s="26"/>
      <c r="E31" s="4"/>
      <c r="F31" s="4"/>
      <c r="G31" s="4"/>
      <c r="H31" s="4"/>
      <c r="I31" s="15"/>
      <c r="J31" s="51"/>
      <c r="K31" s="36"/>
      <c r="L31" s="36"/>
      <c r="M31" s="36"/>
      <c r="N31" s="20"/>
      <c r="O31" s="20"/>
      <c r="P31" s="20"/>
    </row>
    <row r="32" spans="2:16" ht="12.75" hidden="1">
      <c r="B32" s="34"/>
      <c r="C32" s="20"/>
      <c r="D32" s="26"/>
      <c r="E32" s="4"/>
      <c r="F32" s="4"/>
      <c r="G32" s="4"/>
      <c r="H32" s="4"/>
      <c r="I32" s="15"/>
      <c r="J32" s="51"/>
      <c r="K32" s="36"/>
      <c r="L32" s="36"/>
      <c r="M32" s="36"/>
      <c r="N32" s="20"/>
      <c r="O32" s="20"/>
      <c r="P32" s="20"/>
    </row>
    <row r="33" spans="2:16" ht="13.5" thickBot="1">
      <c r="B33" s="34" t="s">
        <v>80</v>
      </c>
      <c r="C33" s="20"/>
      <c r="D33" s="26"/>
      <c r="E33" s="58">
        <f>+E29-E31</f>
        <v>-8994</v>
      </c>
      <c r="F33" s="58">
        <f>+F29-F31</f>
        <v>-26109</v>
      </c>
      <c r="G33" s="58">
        <f>+G29-G31</f>
        <v>-10485</v>
      </c>
      <c r="H33" s="58">
        <f>+H29-H31</f>
        <v>-25445</v>
      </c>
      <c r="I33" s="15"/>
      <c r="J33" s="51"/>
      <c r="K33" s="36"/>
      <c r="L33" s="36"/>
      <c r="M33" s="36"/>
      <c r="N33" s="20"/>
      <c r="O33" s="20"/>
      <c r="P33" s="20"/>
    </row>
    <row r="34" spans="2:16" ht="12.75">
      <c r="B34" s="34"/>
      <c r="C34" s="20"/>
      <c r="D34" s="26"/>
      <c r="E34" s="4"/>
      <c r="F34" s="4"/>
      <c r="G34" s="4"/>
      <c r="H34" s="4"/>
      <c r="I34" s="15"/>
      <c r="J34" s="20"/>
      <c r="K34" s="36"/>
      <c r="L34" s="36"/>
      <c r="M34" s="20"/>
      <c r="N34" s="20"/>
      <c r="O34" s="20"/>
      <c r="P34" s="20"/>
    </row>
    <row r="35" spans="2:16" ht="12.75">
      <c r="B35" s="34" t="s">
        <v>77</v>
      </c>
      <c r="C35" s="20"/>
      <c r="D35" s="26"/>
      <c r="E35" s="4"/>
      <c r="F35" s="4"/>
      <c r="G35" s="4"/>
      <c r="H35" s="4"/>
      <c r="I35" s="15"/>
      <c r="J35" s="20"/>
      <c r="K35" s="36"/>
      <c r="L35" s="36"/>
      <c r="M35" s="20"/>
      <c r="N35" s="20"/>
      <c r="O35" s="20"/>
      <c r="P35" s="20"/>
    </row>
    <row r="36" spans="2:16" ht="12.75">
      <c r="B36" s="34"/>
      <c r="C36" s="20" t="s">
        <v>78</v>
      </c>
      <c r="D36" s="26"/>
      <c r="E36" s="4">
        <f>-9345+359</f>
        <v>-8986</v>
      </c>
      <c r="F36" s="4">
        <f>F33-F37</f>
        <v>-26097</v>
      </c>
      <c r="G36" s="4">
        <f>-10833+359</f>
        <v>-10474</v>
      </c>
      <c r="H36" s="4">
        <f>H33-H37</f>
        <v>-25440</v>
      </c>
      <c r="I36" s="15"/>
      <c r="J36" s="20"/>
      <c r="K36" s="36"/>
      <c r="L36" s="36"/>
      <c r="M36" s="20"/>
      <c r="N36" s="20"/>
      <c r="O36" s="20"/>
      <c r="P36" s="20"/>
    </row>
    <row r="37" spans="2:16" ht="13.5" thickBot="1">
      <c r="B37" s="34"/>
      <c r="C37" s="20" t="s">
        <v>79</v>
      </c>
      <c r="D37" s="26"/>
      <c r="E37" s="4">
        <v>-8</v>
      </c>
      <c r="F37" s="4">
        <v>-12</v>
      </c>
      <c r="G37" s="4">
        <v>-11</v>
      </c>
      <c r="H37" s="4">
        <v>-5</v>
      </c>
      <c r="I37" s="15"/>
      <c r="J37" s="20"/>
      <c r="K37" s="36"/>
      <c r="L37" s="36"/>
      <c r="M37" s="20"/>
      <c r="N37" s="20"/>
      <c r="O37" s="20"/>
      <c r="P37" s="20"/>
    </row>
    <row r="38" spans="2:16" ht="13.5" thickBot="1">
      <c r="B38" s="34"/>
      <c r="C38" s="20"/>
      <c r="D38" s="26"/>
      <c r="E38" s="58">
        <f>+E37+E36</f>
        <v>-8994</v>
      </c>
      <c r="F38" s="58">
        <f>+F37+F36</f>
        <v>-26109</v>
      </c>
      <c r="G38" s="58">
        <f>+G37+G36</f>
        <v>-10485</v>
      </c>
      <c r="H38" s="58">
        <f>+H37+H36</f>
        <v>-25445</v>
      </c>
      <c r="I38" s="15"/>
      <c r="J38" s="20"/>
      <c r="K38" s="36"/>
      <c r="L38" s="36"/>
      <c r="M38" s="20"/>
      <c r="N38" s="20"/>
      <c r="O38" s="20"/>
      <c r="P38" s="20"/>
    </row>
    <row r="39" spans="2:16" ht="12.75">
      <c r="B39" s="34"/>
      <c r="C39" s="20"/>
      <c r="D39" s="26"/>
      <c r="E39" s="4"/>
      <c r="F39" s="4"/>
      <c r="G39" s="4"/>
      <c r="H39" s="4"/>
      <c r="I39" s="15"/>
      <c r="J39" s="20"/>
      <c r="K39" s="36"/>
      <c r="L39" s="36"/>
      <c r="M39" s="20"/>
      <c r="N39" s="20"/>
      <c r="O39" s="20"/>
      <c r="P39" s="20"/>
    </row>
    <row r="40" spans="2:16" ht="12.75">
      <c r="B40" s="34" t="s">
        <v>125</v>
      </c>
      <c r="C40" s="20"/>
      <c r="D40" s="26"/>
      <c r="E40" s="6">
        <f>+E36/72933*100</f>
        <v>-12.320897261870483</v>
      </c>
      <c r="F40" s="6">
        <f>+F36/72933*100</f>
        <v>-35.7821562255769</v>
      </c>
      <c r="G40" s="6">
        <f>+G36/72933*100</f>
        <v>-14.361125964926714</v>
      </c>
      <c r="H40" s="6">
        <f>+H36/72933*100</f>
        <v>-34.88132943934844</v>
      </c>
      <c r="I40" s="54"/>
      <c r="J40" s="20"/>
      <c r="K40" s="36"/>
      <c r="L40" s="36"/>
      <c r="M40" s="20"/>
      <c r="N40" s="20"/>
      <c r="O40" s="20"/>
      <c r="P40" s="20"/>
    </row>
    <row r="41" spans="2:16" ht="12.75">
      <c r="B41" s="34" t="s">
        <v>112</v>
      </c>
      <c r="C41" s="20"/>
      <c r="D41" s="26"/>
      <c r="E41" s="7" t="s">
        <v>11</v>
      </c>
      <c r="F41" s="7" t="s">
        <v>11</v>
      </c>
      <c r="G41" s="7" t="s">
        <v>11</v>
      </c>
      <c r="H41" s="7" t="s">
        <v>11</v>
      </c>
      <c r="I41" s="56"/>
      <c r="J41" s="20"/>
      <c r="K41" s="36"/>
      <c r="L41" s="36"/>
      <c r="M41" s="20"/>
      <c r="N41" s="20"/>
      <c r="O41" s="20"/>
      <c r="P41" s="20"/>
    </row>
    <row r="42" spans="2:16" ht="13.5" thickBot="1">
      <c r="B42" s="39"/>
      <c r="C42" s="28"/>
      <c r="D42" s="29"/>
      <c r="E42" s="3"/>
      <c r="F42" s="3"/>
      <c r="G42" s="3"/>
      <c r="H42" s="3"/>
      <c r="I42" s="15"/>
      <c r="J42" s="20"/>
      <c r="K42" s="20"/>
      <c r="L42" s="20"/>
      <c r="M42" s="20"/>
      <c r="N42" s="20"/>
      <c r="O42" s="20"/>
      <c r="P42" s="20"/>
    </row>
    <row r="43" spans="5:16" ht="12.75">
      <c r="E43" s="8"/>
      <c r="G43" s="8"/>
      <c r="H43" s="8"/>
      <c r="I43" s="15"/>
      <c r="J43" s="20"/>
      <c r="K43" s="20"/>
      <c r="L43" s="20"/>
      <c r="M43" s="20"/>
      <c r="N43" s="20"/>
      <c r="O43" s="20"/>
      <c r="P43" s="20"/>
    </row>
    <row r="44" spans="5:16" ht="12.75">
      <c r="E44" s="8"/>
      <c r="G44" s="8"/>
      <c r="H44" s="8"/>
      <c r="I44" s="15"/>
      <c r="J44" s="20"/>
      <c r="K44" s="20"/>
      <c r="L44" s="20"/>
      <c r="M44" s="20"/>
      <c r="N44" s="20"/>
      <c r="O44" s="20"/>
      <c r="P44" s="20"/>
    </row>
    <row r="45" spans="1:16" ht="12.75">
      <c r="A45" s="12" t="s">
        <v>49</v>
      </c>
      <c r="E45" s="8"/>
      <c r="G45" s="8"/>
      <c r="H45" s="8"/>
      <c r="I45" s="15"/>
      <c r="J45" s="20"/>
      <c r="K45" s="20"/>
      <c r="L45" s="20"/>
      <c r="M45" s="20"/>
      <c r="N45" s="20"/>
      <c r="O45" s="20"/>
      <c r="P45" s="20"/>
    </row>
    <row r="46" spans="1:16" ht="12.75">
      <c r="A46" s="12" t="s">
        <v>110</v>
      </c>
      <c r="E46" s="8"/>
      <c r="G46" s="8"/>
      <c r="H46" s="8"/>
      <c r="I46" s="15"/>
      <c r="J46" s="20"/>
      <c r="K46" s="20"/>
      <c r="L46" s="20"/>
      <c r="M46" s="20"/>
      <c r="N46" s="20"/>
      <c r="O46" s="20"/>
      <c r="P46" s="20"/>
    </row>
    <row r="47" spans="5:16" ht="12.75">
      <c r="E47" s="8"/>
      <c r="G47" s="8"/>
      <c r="H47" s="8"/>
      <c r="I47" s="15"/>
      <c r="J47" s="20"/>
      <c r="K47" s="20"/>
      <c r="L47" s="20"/>
      <c r="M47" s="20"/>
      <c r="N47" s="20"/>
      <c r="O47" s="20"/>
      <c r="P47" s="20"/>
    </row>
    <row r="48" spans="5:16" ht="12.75" hidden="1">
      <c r="E48" s="8"/>
      <c r="G48" s="8"/>
      <c r="H48" s="8"/>
      <c r="I48" s="15"/>
      <c r="J48" s="20"/>
      <c r="K48" s="20"/>
      <c r="L48" s="20"/>
      <c r="M48" s="20"/>
      <c r="N48" s="20"/>
      <c r="O48" s="20"/>
      <c r="P48" s="20"/>
    </row>
    <row r="49" spans="5:16" ht="12.75" hidden="1">
      <c r="E49" s="8"/>
      <c r="G49" s="8"/>
      <c r="H49" s="8"/>
      <c r="I49" s="15"/>
      <c r="J49" s="20"/>
      <c r="K49" s="20"/>
      <c r="L49" s="20"/>
      <c r="M49" s="20"/>
      <c r="N49" s="20"/>
      <c r="O49" s="20"/>
      <c r="P49" s="20"/>
    </row>
    <row r="50" spans="5:16" ht="12.75" hidden="1">
      <c r="E50" s="8"/>
      <c r="G50" s="8"/>
      <c r="H50" s="8"/>
      <c r="I50" s="15"/>
      <c r="J50" s="20"/>
      <c r="K50" s="20"/>
      <c r="L50" s="20"/>
      <c r="M50" s="20"/>
      <c r="N50" s="20"/>
      <c r="O50" s="20"/>
      <c r="P50" s="20"/>
    </row>
    <row r="51" spans="5:16" ht="12.75" hidden="1">
      <c r="E51" s="8"/>
      <c r="G51" s="8"/>
      <c r="H51" s="8"/>
      <c r="I51" s="15"/>
      <c r="J51" s="20"/>
      <c r="K51" s="20"/>
      <c r="L51" s="20"/>
      <c r="M51" s="20"/>
      <c r="N51" s="20"/>
      <c r="O51" s="20"/>
      <c r="P51" s="20"/>
    </row>
    <row r="52" spans="5:16" ht="12.75" hidden="1">
      <c r="E52" s="8"/>
      <c r="G52" s="8"/>
      <c r="H52" s="8"/>
      <c r="I52" s="15"/>
      <c r="J52" s="20"/>
      <c r="K52" s="20"/>
      <c r="L52" s="20"/>
      <c r="M52" s="20"/>
      <c r="N52" s="20"/>
      <c r="O52" s="20"/>
      <c r="P52" s="20"/>
    </row>
    <row r="53" spans="5:16" ht="12.75" hidden="1">
      <c r="E53" s="8"/>
      <c r="G53" s="8"/>
      <c r="H53" s="8"/>
      <c r="I53" s="15"/>
      <c r="J53" s="20"/>
      <c r="K53" s="20"/>
      <c r="L53" s="20"/>
      <c r="M53" s="20"/>
      <c r="N53" s="20"/>
      <c r="O53" s="20"/>
      <c r="P53" s="20"/>
    </row>
    <row r="54" spans="5:16" ht="12.75" hidden="1">
      <c r="E54" s="8"/>
      <c r="G54" s="8"/>
      <c r="H54" s="8"/>
      <c r="I54" s="15"/>
      <c r="J54" s="20"/>
      <c r="K54" s="20"/>
      <c r="L54" s="20"/>
      <c r="M54" s="20"/>
      <c r="N54" s="20"/>
      <c r="O54" s="20"/>
      <c r="P54" s="20"/>
    </row>
    <row r="55" spans="5:16" ht="12.75" hidden="1">
      <c r="E55" s="8"/>
      <c r="G55" s="8"/>
      <c r="H55" s="8"/>
      <c r="I55" s="15"/>
      <c r="J55" s="20"/>
      <c r="K55" s="20"/>
      <c r="L55" s="20"/>
      <c r="M55" s="20"/>
      <c r="N55" s="20"/>
      <c r="O55" s="20"/>
      <c r="P55" s="20"/>
    </row>
    <row r="56" spans="5:16" ht="12.75" hidden="1">
      <c r="E56" s="8"/>
      <c r="G56" s="8"/>
      <c r="H56" s="8"/>
      <c r="I56" s="15"/>
      <c r="J56" s="20"/>
      <c r="K56" s="20"/>
      <c r="L56" s="20"/>
      <c r="M56" s="20"/>
      <c r="N56" s="20"/>
      <c r="O56" s="20"/>
      <c r="P56" s="20"/>
    </row>
    <row r="57" spans="9:16" ht="25.5" customHeight="1">
      <c r="I57" s="20"/>
      <c r="J57" s="20"/>
      <c r="K57" s="20"/>
      <c r="L57" s="20"/>
      <c r="M57" s="20"/>
      <c r="N57" s="20"/>
      <c r="O57" s="20"/>
      <c r="P57" s="20"/>
    </row>
    <row r="58" spans="1:16" ht="12.75">
      <c r="A58" s="21" t="s">
        <v>0</v>
      </c>
      <c r="B58" s="20"/>
      <c r="C58" s="20"/>
      <c r="D58" s="15"/>
      <c r="E58" s="15"/>
      <c r="F58" s="15"/>
      <c r="G58" s="82"/>
      <c r="I58" s="20"/>
      <c r="J58" s="20"/>
      <c r="K58" s="20"/>
      <c r="L58" s="20"/>
      <c r="M58" s="20"/>
      <c r="N58" s="20"/>
      <c r="O58" s="20"/>
      <c r="P58" s="20"/>
    </row>
    <row r="59" spans="1:16" ht="12.75">
      <c r="A59" s="21" t="s">
        <v>148</v>
      </c>
      <c r="B59" s="20"/>
      <c r="C59" s="20"/>
      <c r="D59" s="15"/>
      <c r="E59" s="15"/>
      <c r="F59" s="15"/>
      <c r="G59" s="20"/>
      <c r="I59" s="20"/>
      <c r="J59" s="20"/>
      <c r="K59" s="20"/>
      <c r="L59" s="20"/>
      <c r="M59" s="20"/>
      <c r="N59" s="20"/>
      <c r="O59" s="20"/>
      <c r="P59" s="20"/>
    </row>
    <row r="60" spans="1:16" ht="12.75">
      <c r="A60" s="21"/>
      <c r="B60" s="20"/>
      <c r="C60" s="20"/>
      <c r="D60" s="15"/>
      <c r="E60" s="15"/>
      <c r="F60" s="15"/>
      <c r="G60" s="20"/>
      <c r="I60" s="20"/>
      <c r="J60" s="20"/>
      <c r="K60" s="20"/>
      <c r="L60" s="20"/>
      <c r="M60" s="20"/>
      <c r="N60" s="20"/>
      <c r="O60" s="20"/>
      <c r="P60" s="20"/>
    </row>
    <row r="61" spans="4:16" ht="12.75">
      <c r="D61" s="8"/>
      <c r="F61" s="9" t="s">
        <v>15</v>
      </c>
      <c r="G61" s="43" t="s">
        <v>33</v>
      </c>
      <c r="I61" s="20"/>
      <c r="J61" s="20"/>
      <c r="K61" s="20"/>
      <c r="L61" s="20"/>
      <c r="M61" s="20"/>
      <c r="N61" s="20"/>
      <c r="O61" s="20"/>
      <c r="P61" s="20"/>
    </row>
    <row r="62" spans="4:16" ht="12.75">
      <c r="D62" s="8"/>
      <c r="F62" s="9" t="s">
        <v>16</v>
      </c>
      <c r="G62" s="9" t="s">
        <v>16</v>
      </c>
      <c r="I62" s="20"/>
      <c r="J62" s="20"/>
      <c r="K62" s="20"/>
      <c r="L62" s="20"/>
      <c r="M62" s="20"/>
      <c r="N62" s="20"/>
      <c r="O62" s="20"/>
      <c r="P62" s="20"/>
    </row>
    <row r="63" spans="4:16" ht="12.75">
      <c r="D63" s="8"/>
      <c r="F63" s="9" t="s">
        <v>90</v>
      </c>
      <c r="G63" s="9" t="s">
        <v>60</v>
      </c>
      <c r="I63" s="20"/>
      <c r="J63" s="20"/>
      <c r="K63" s="20"/>
      <c r="L63" s="20"/>
      <c r="M63" s="20"/>
      <c r="N63" s="20"/>
      <c r="O63" s="20"/>
      <c r="P63" s="20"/>
    </row>
    <row r="64" spans="4:16" ht="12.75">
      <c r="D64" s="8"/>
      <c r="F64" s="9" t="str">
        <f>+E11</f>
        <v>31/3/2007</v>
      </c>
      <c r="G64" s="52" t="s">
        <v>83</v>
      </c>
      <c r="I64" s="20"/>
      <c r="J64" s="20"/>
      <c r="K64" s="20"/>
      <c r="L64" s="20"/>
      <c r="M64" s="20"/>
      <c r="N64" s="20"/>
      <c r="O64" s="20"/>
      <c r="P64" s="20"/>
    </row>
    <row r="65" spans="4:16" ht="12.75">
      <c r="D65" s="8"/>
      <c r="F65" s="9" t="s">
        <v>9</v>
      </c>
      <c r="G65" s="9" t="s">
        <v>9</v>
      </c>
      <c r="I65" s="20"/>
      <c r="J65" s="20"/>
      <c r="K65" s="20"/>
      <c r="L65" s="20"/>
      <c r="M65" s="20"/>
      <c r="N65" s="20"/>
      <c r="O65" s="20"/>
      <c r="P65" s="20"/>
    </row>
    <row r="66" spans="4:16" ht="12.75">
      <c r="D66" s="8"/>
      <c r="F66" s="9" t="s">
        <v>43</v>
      </c>
      <c r="G66" s="9" t="s">
        <v>44</v>
      </c>
      <c r="I66" s="20"/>
      <c r="J66" s="20"/>
      <c r="K66" s="20"/>
      <c r="L66" s="20"/>
      <c r="M66" s="20"/>
      <c r="N66" s="20"/>
      <c r="O66" s="20"/>
      <c r="P66" s="20"/>
    </row>
    <row r="67" spans="4:16" ht="3.75" customHeight="1">
      <c r="D67" s="8"/>
      <c r="G67" s="8"/>
      <c r="I67" s="20"/>
      <c r="J67" s="20"/>
      <c r="K67" s="20"/>
      <c r="L67" s="20"/>
      <c r="M67" s="20"/>
      <c r="N67" s="20"/>
      <c r="O67" s="20"/>
      <c r="P67" s="20"/>
    </row>
    <row r="68" spans="2:16" ht="12.75">
      <c r="B68" s="12" t="s">
        <v>75</v>
      </c>
      <c r="D68" s="8"/>
      <c r="G68" s="8"/>
      <c r="I68" s="20"/>
      <c r="J68" s="20"/>
      <c r="K68" s="20"/>
      <c r="L68" s="20"/>
      <c r="M68" s="20"/>
      <c r="N68" s="20"/>
      <c r="O68" s="20"/>
      <c r="P68" s="20"/>
    </row>
    <row r="69" spans="2:16" ht="12.75">
      <c r="B69" s="12" t="s">
        <v>76</v>
      </c>
      <c r="D69" s="8"/>
      <c r="G69" s="8"/>
      <c r="I69" s="20"/>
      <c r="J69" s="20"/>
      <c r="K69" s="20"/>
      <c r="L69" s="20"/>
      <c r="M69" s="20"/>
      <c r="N69" s="20"/>
      <c r="O69" s="20"/>
      <c r="P69" s="20"/>
    </row>
    <row r="70" spans="1:16" ht="12.75">
      <c r="A70" s="31"/>
      <c r="C70" s="13" t="s">
        <v>17</v>
      </c>
      <c r="D70" s="8"/>
      <c r="F70" s="8">
        <v>2833</v>
      </c>
      <c r="G70" s="8">
        <v>2868</v>
      </c>
      <c r="H70" s="16"/>
      <c r="I70" s="36"/>
      <c r="J70" s="20"/>
      <c r="K70" s="20"/>
      <c r="L70" s="20"/>
      <c r="M70" s="20"/>
      <c r="N70" s="20"/>
      <c r="O70" s="20"/>
      <c r="P70" s="20"/>
    </row>
    <row r="71" spans="1:16" ht="12.75">
      <c r="A71" s="31"/>
      <c r="C71" s="13" t="s">
        <v>58</v>
      </c>
      <c r="D71" s="8"/>
      <c r="E71" s="60" t="s">
        <v>84</v>
      </c>
      <c r="F71" s="8">
        <f>1288+1492</f>
        <v>2780</v>
      </c>
      <c r="G71" s="8">
        <f>1288+1492</f>
        <v>2780</v>
      </c>
      <c r="H71" s="16"/>
      <c r="I71" s="36"/>
      <c r="J71" s="20"/>
      <c r="K71" s="20"/>
      <c r="L71" s="20"/>
      <c r="M71" s="20"/>
      <c r="N71" s="20"/>
      <c r="O71" s="20"/>
      <c r="P71" s="20"/>
    </row>
    <row r="72" spans="1:16" ht="12.75">
      <c r="A72" s="31"/>
      <c r="C72" s="13" t="s">
        <v>62</v>
      </c>
      <c r="D72" s="8"/>
      <c r="F72" s="8">
        <v>2097</v>
      </c>
      <c r="G72" s="8">
        <v>146921</v>
      </c>
      <c r="H72" s="16"/>
      <c r="I72" s="36"/>
      <c r="J72" s="20"/>
      <c r="K72" s="20"/>
      <c r="L72" s="20"/>
      <c r="M72" s="20"/>
      <c r="N72" s="20"/>
      <c r="O72" s="20"/>
      <c r="P72" s="20"/>
    </row>
    <row r="73" spans="1:16" ht="12.75">
      <c r="A73" s="31"/>
      <c r="C73" s="13" t="s">
        <v>149</v>
      </c>
      <c r="D73" s="8"/>
      <c r="E73" s="60" t="s">
        <v>150</v>
      </c>
      <c r="F73" s="8">
        <v>54433</v>
      </c>
      <c r="G73" s="8">
        <v>0</v>
      </c>
      <c r="H73" s="16"/>
      <c r="I73" s="36"/>
      <c r="J73" s="20"/>
      <c r="K73" s="20"/>
      <c r="L73" s="20"/>
      <c r="M73" s="20"/>
      <c r="N73" s="20"/>
      <c r="O73" s="20"/>
      <c r="P73" s="20"/>
    </row>
    <row r="74" spans="1:16" ht="12.75">
      <c r="A74" s="31"/>
      <c r="D74" s="8"/>
      <c r="G74" s="8"/>
      <c r="H74" s="16"/>
      <c r="I74" s="36"/>
      <c r="J74" s="20"/>
      <c r="K74" s="20"/>
      <c r="L74" s="20"/>
      <c r="M74" s="20"/>
      <c r="N74" s="20"/>
      <c r="O74" s="20"/>
      <c r="P74" s="20"/>
    </row>
    <row r="75" spans="1:16" s="12" customFormat="1" ht="12.75">
      <c r="A75" s="38"/>
      <c r="B75" s="12" t="s">
        <v>151</v>
      </c>
      <c r="D75" s="1"/>
      <c r="F75" s="57">
        <f>SUM(F70:F74)</f>
        <v>62143</v>
      </c>
      <c r="G75" s="57">
        <f>SUM(G70:G74)</f>
        <v>152569</v>
      </c>
      <c r="H75" s="59"/>
      <c r="I75" s="97"/>
      <c r="J75" s="21"/>
      <c r="K75" s="21"/>
      <c r="L75" s="21"/>
      <c r="M75" s="21"/>
      <c r="N75" s="21"/>
      <c r="O75" s="21"/>
      <c r="P75" s="21"/>
    </row>
    <row r="76" spans="1:16" ht="12.75">
      <c r="A76" s="31"/>
      <c r="D76" s="8"/>
      <c r="G76" s="8"/>
      <c r="H76" s="16"/>
      <c r="I76" s="36"/>
      <c r="J76" s="20"/>
      <c r="K76" s="20"/>
      <c r="L76" s="20"/>
      <c r="M76" s="20"/>
      <c r="N76" s="20"/>
      <c r="O76" s="20"/>
      <c r="P76" s="20"/>
    </row>
    <row r="77" spans="1:16" ht="12.75">
      <c r="A77" s="31"/>
      <c r="B77" s="21" t="s">
        <v>18</v>
      </c>
      <c r="D77" s="8"/>
      <c r="G77" s="8"/>
      <c r="H77" s="16"/>
      <c r="I77" s="36"/>
      <c r="J77" s="20"/>
      <c r="K77" s="20"/>
      <c r="L77" s="20"/>
      <c r="M77" s="20"/>
      <c r="N77" s="20"/>
      <c r="O77" s="20"/>
      <c r="P77" s="20"/>
    </row>
    <row r="78" spans="3:16" ht="12.75">
      <c r="C78" s="13" t="s">
        <v>56</v>
      </c>
      <c r="D78" s="8"/>
      <c r="E78" s="16"/>
      <c r="F78" s="8">
        <v>31253</v>
      </c>
      <c r="G78" s="8">
        <v>31332</v>
      </c>
      <c r="H78" s="16"/>
      <c r="I78" s="36"/>
      <c r="J78" s="20"/>
      <c r="K78" s="20"/>
      <c r="L78" s="20"/>
      <c r="M78" s="20"/>
      <c r="N78" s="20"/>
      <c r="O78" s="20"/>
      <c r="P78" s="20"/>
    </row>
    <row r="79" spans="3:16" ht="12.75">
      <c r="C79" s="13" t="s">
        <v>50</v>
      </c>
      <c r="D79" s="8"/>
      <c r="E79" s="98" t="s">
        <v>150</v>
      </c>
      <c r="F79" s="8">
        <f>50491+3831+359</f>
        <v>54681</v>
      </c>
      <c r="G79" s="8">
        <f>9795+5186</f>
        <v>14981</v>
      </c>
      <c r="H79" s="16"/>
      <c r="I79" s="36"/>
      <c r="J79" s="20"/>
      <c r="K79" s="20"/>
      <c r="L79" s="20"/>
      <c r="M79" s="20"/>
      <c r="N79" s="20"/>
      <c r="O79" s="20"/>
      <c r="P79" s="20"/>
    </row>
    <row r="80" spans="3:16" ht="12.75">
      <c r="C80" s="13" t="s">
        <v>55</v>
      </c>
      <c r="D80" s="8"/>
      <c r="E80" s="16"/>
      <c r="F80" s="8">
        <v>579</v>
      </c>
      <c r="G80" s="8">
        <v>496</v>
      </c>
      <c r="H80" s="16"/>
      <c r="I80" s="36"/>
      <c r="J80" s="20"/>
      <c r="K80" s="20"/>
      <c r="L80" s="20"/>
      <c r="M80" s="20"/>
      <c r="N80" s="20"/>
      <c r="O80" s="20"/>
      <c r="P80" s="20"/>
    </row>
    <row r="81" spans="3:16" ht="12.75">
      <c r="C81" s="13" t="s">
        <v>19</v>
      </c>
      <c r="D81" s="8"/>
      <c r="E81" s="16"/>
      <c r="F81" s="8">
        <f>12006+1313</f>
        <v>13319</v>
      </c>
      <c r="G81" s="8">
        <v>1184</v>
      </c>
      <c r="H81" s="16"/>
      <c r="I81" s="36"/>
      <c r="J81" s="20"/>
      <c r="K81" s="20"/>
      <c r="L81" s="20"/>
      <c r="M81" s="20"/>
      <c r="N81" s="20"/>
      <c r="O81" s="20"/>
      <c r="P81" s="20"/>
    </row>
    <row r="82" spans="3:16" ht="12.75">
      <c r="C82" s="13" t="s">
        <v>63</v>
      </c>
      <c r="D82" s="8"/>
      <c r="E82" s="16"/>
      <c r="F82" s="8">
        <v>23499</v>
      </c>
      <c r="G82" s="8">
        <v>26618</v>
      </c>
      <c r="H82" s="16"/>
      <c r="I82" s="36"/>
      <c r="J82" s="20"/>
      <c r="K82" s="20"/>
      <c r="L82" s="20"/>
      <c r="M82" s="20"/>
      <c r="N82" s="20"/>
      <c r="O82" s="20"/>
      <c r="P82" s="20"/>
    </row>
    <row r="83" spans="4:16" ht="12.75">
      <c r="D83" s="8"/>
      <c r="G83" s="8"/>
      <c r="H83" s="16"/>
      <c r="I83" s="36"/>
      <c r="J83" s="20"/>
      <c r="K83" s="20"/>
      <c r="L83" s="20"/>
      <c r="M83" s="20"/>
      <c r="N83" s="20"/>
      <c r="O83" s="20"/>
      <c r="P83" s="20"/>
    </row>
    <row r="84" spans="2:16" s="12" customFormat="1" ht="12.75">
      <c r="B84" s="12" t="s">
        <v>152</v>
      </c>
      <c r="D84" s="1"/>
      <c r="E84" s="59"/>
      <c r="F84" s="57">
        <f>SUM(F78:F83)</f>
        <v>123331</v>
      </c>
      <c r="G84" s="57">
        <f>SUM(G78:G83)</f>
        <v>74611</v>
      </c>
      <c r="H84" s="59"/>
      <c r="I84" s="97"/>
      <c r="J84" s="21"/>
      <c r="K84" s="21"/>
      <c r="L84" s="21"/>
      <c r="M84" s="21"/>
      <c r="N84" s="21"/>
      <c r="O84" s="21"/>
      <c r="P84" s="21"/>
    </row>
    <row r="85" spans="4:16" ht="12.75">
      <c r="D85" s="8"/>
      <c r="G85" s="8"/>
      <c r="H85" s="16"/>
      <c r="I85" s="36"/>
      <c r="J85" s="20"/>
      <c r="K85" s="20"/>
      <c r="L85" s="20"/>
      <c r="M85" s="20"/>
      <c r="N85" s="20"/>
      <c r="O85" s="20"/>
      <c r="P85" s="20"/>
    </row>
    <row r="86" spans="2:16" s="12" customFormat="1" ht="13.5" thickBot="1">
      <c r="B86" s="12" t="s">
        <v>74</v>
      </c>
      <c r="D86" s="1"/>
      <c r="F86" s="61">
        <f>+F84+SUM(F70:F74)</f>
        <v>185474</v>
      </c>
      <c r="G86" s="61">
        <f>+G84+SUM(G70:G74)</f>
        <v>227180</v>
      </c>
      <c r="H86" s="59"/>
      <c r="I86" s="97"/>
      <c r="J86" s="21"/>
      <c r="K86" s="21"/>
      <c r="L86" s="21"/>
      <c r="M86" s="21"/>
      <c r="N86" s="21"/>
      <c r="O86" s="21"/>
      <c r="P86" s="21"/>
    </row>
    <row r="87" spans="4:16" ht="12.75">
      <c r="D87" s="8"/>
      <c r="G87" s="8"/>
      <c r="H87" s="16"/>
      <c r="I87" s="36"/>
      <c r="J87" s="20"/>
      <c r="K87" s="20"/>
      <c r="L87" s="20"/>
      <c r="M87" s="20"/>
      <c r="N87" s="20"/>
      <c r="O87" s="20"/>
      <c r="P87" s="20"/>
    </row>
    <row r="88" spans="1:16" ht="12.75">
      <c r="A88" s="31"/>
      <c r="B88" s="12" t="s">
        <v>94</v>
      </c>
      <c r="D88" s="8"/>
      <c r="G88" s="8"/>
      <c r="H88" s="16"/>
      <c r="I88" s="36"/>
      <c r="J88" s="20"/>
      <c r="K88" s="20"/>
      <c r="L88" s="20"/>
      <c r="M88" s="20"/>
      <c r="N88" s="20"/>
      <c r="O88" s="20"/>
      <c r="P88" s="20"/>
    </row>
    <row r="89" spans="1:16" ht="12.75">
      <c r="A89" s="31"/>
      <c r="B89" s="12" t="s">
        <v>97</v>
      </c>
      <c r="D89" s="8"/>
      <c r="G89" s="8"/>
      <c r="H89" s="16"/>
      <c r="I89" s="36"/>
      <c r="J89" s="20"/>
      <c r="K89" s="20"/>
      <c r="L89" s="20"/>
      <c r="M89" s="20"/>
      <c r="N89" s="20"/>
      <c r="O89" s="20"/>
      <c r="P89" s="20"/>
    </row>
    <row r="90" spans="3:16" ht="12.75">
      <c r="C90" s="13" t="s">
        <v>22</v>
      </c>
      <c r="D90" s="8"/>
      <c r="F90" s="8">
        <v>72933</v>
      </c>
      <c r="G90" s="8">
        <v>72933</v>
      </c>
      <c r="H90" s="16"/>
      <c r="I90" s="36"/>
      <c r="J90" s="20"/>
      <c r="K90" s="20"/>
      <c r="L90" s="20"/>
      <c r="M90" s="20"/>
      <c r="N90" s="20"/>
      <c r="O90" s="20"/>
      <c r="P90" s="20"/>
    </row>
    <row r="91" spans="3:16" ht="12.75">
      <c r="C91" s="13" t="s">
        <v>23</v>
      </c>
      <c r="D91" s="8"/>
      <c r="E91" s="60" t="s">
        <v>84</v>
      </c>
      <c r="F91" s="8">
        <f>F239+G239</f>
        <v>8880</v>
      </c>
      <c r="G91" s="8">
        <f>17862+1492</f>
        <v>19354</v>
      </c>
      <c r="H91" s="16"/>
      <c r="I91" s="36"/>
      <c r="J91" s="20"/>
      <c r="K91" s="20"/>
      <c r="L91" s="20"/>
      <c r="M91" s="20"/>
      <c r="N91" s="20"/>
      <c r="O91" s="20"/>
      <c r="P91" s="20"/>
    </row>
    <row r="92" spans="4:16" ht="12.75">
      <c r="D92" s="8"/>
      <c r="F92" s="53"/>
      <c r="G92" s="53"/>
      <c r="H92" s="16"/>
      <c r="I92" s="36"/>
      <c r="J92" s="20"/>
      <c r="K92" s="20"/>
      <c r="L92" s="20"/>
      <c r="M92" s="20"/>
      <c r="N92" s="20"/>
      <c r="O92" s="20"/>
      <c r="P92" s="20"/>
    </row>
    <row r="93" spans="3:16" ht="12.75">
      <c r="C93" s="13" t="s">
        <v>71</v>
      </c>
      <c r="D93" s="8"/>
      <c r="F93" s="15">
        <f>SUM(F90:F92)</f>
        <v>81813</v>
      </c>
      <c r="G93" s="15">
        <f>SUM(G90:G92)</f>
        <v>92287</v>
      </c>
      <c r="H93" s="16"/>
      <c r="I93" s="36"/>
      <c r="J93" s="20"/>
      <c r="K93" s="20"/>
      <c r="L93" s="20"/>
      <c r="M93" s="20"/>
      <c r="N93" s="20"/>
      <c r="O93" s="20"/>
      <c r="P93" s="20"/>
    </row>
    <row r="94" spans="3:16" ht="12.75">
      <c r="C94" s="13" t="s">
        <v>132</v>
      </c>
      <c r="D94" s="8"/>
      <c r="F94" s="53">
        <v>49900</v>
      </c>
      <c r="G94" s="53">
        <v>49900</v>
      </c>
      <c r="H94" s="16"/>
      <c r="I94" s="36"/>
      <c r="J94" s="20"/>
      <c r="K94" s="20"/>
      <c r="L94" s="20"/>
      <c r="M94" s="20"/>
      <c r="N94" s="20"/>
      <c r="O94" s="20"/>
      <c r="P94" s="20"/>
    </row>
    <row r="95" spans="4:16" ht="12.75">
      <c r="D95" s="8"/>
      <c r="F95" s="15">
        <f>SUM(F93:F94)</f>
        <v>131713</v>
      </c>
      <c r="G95" s="15">
        <f>SUM(G93:G94)</f>
        <v>142187</v>
      </c>
      <c r="H95" s="16"/>
      <c r="I95" s="36"/>
      <c r="J95" s="20"/>
      <c r="K95" s="20"/>
      <c r="L95" s="20"/>
      <c r="M95" s="20"/>
      <c r="N95" s="20"/>
      <c r="O95" s="20"/>
      <c r="P95" s="20"/>
    </row>
    <row r="96" spans="1:16" ht="12.75">
      <c r="A96" s="31"/>
      <c r="C96" s="13" t="s">
        <v>25</v>
      </c>
      <c r="D96" s="8"/>
      <c r="F96" s="8">
        <v>112</v>
      </c>
      <c r="G96" s="8">
        <v>123</v>
      </c>
      <c r="H96" s="16"/>
      <c r="I96" s="36"/>
      <c r="J96" s="20"/>
      <c r="K96" s="20"/>
      <c r="L96" s="20"/>
      <c r="M96" s="20"/>
      <c r="N96" s="20"/>
      <c r="O96" s="20"/>
      <c r="P96" s="20"/>
    </row>
    <row r="97" spans="2:16" s="12" customFormat="1" ht="12.75">
      <c r="B97" s="12" t="s">
        <v>95</v>
      </c>
      <c r="D97" s="1"/>
      <c r="F97" s="57">
        <f>+F96+F95</f>
        <v>131825</v>
      </c>
      <c r="G97" s="57">
        <f>+G96+G95</f>
        <v>142310</v>
      </c>
      <c r="H97" s="59"/>
      <c r="I97" s="97"/>
      <c r="J97" s="21"/>
      <c r="K97" s="21"/>
      <c r="L97" s="21"/>
      <c r="M97" s="21"/>
      <c r="N97" s="21"/>
      <c r="O97" s="21"/>
      <c r="P97" s="21"/>
    </row>
    <row r="98" spans="4:16" ht="12.75">
      <c r="D98" s="8"/>
      <c r="F98" s="15"/>
      <c r="G98" s="15"/>
      <c r="H98" s="16"/>
      <c r="I98" s="36"/>
      <c r="J98" s="20"/>
      <c r="K98" s="20"/>
      <c r="L98" s="20"/>
      <c r="M98" s="20"/>
      <c r="N98" s="20"/>
      <c r="O98" s="20"/>
      <c r="P98" s="20"/>
    </row>
    <row r="99" spans="2:16" ht="12.75">
      <c r="B99" s="12" t="s">
        <v>96</v>
      </c>
      <c r="D99" s="8"/>
      <c r="F99" s="15"/>
      <c r="G99" s="15"/>
      <c r="H99" s="16"/>
      <c r="I99" s="36"/>
      <c r="J99" s="20"/>
      <c r="K99" s="20"/>
      <c r="L99" s="20"/>
      <c r="M99" s="20"/>
      <c r="N99" s="20"/>
      <c r="O99" s="20"/>
      <c r="P99" s="20"/>
    </row>
    <row r="100" spans="1:16" ht="12.75">
      <c r="A100" s="31"/>
      <c r="C100" s="13" t="s">
        <v>26</v>
      </c>
      <c r="D100" s="8"/>
      <c r="F100" s="8">
        <f>2850+87</f>
        <v>2937</v>
      </c>
      <c r="G100" s="8">
        <f>18250+194</f>
        <v>18444</v>
      </c>
      <c r="H100" s="16"/>
      <c r="I100" s="36"/>
      <c r="J100" s="20"/>
      <c r="K100" s="20"/>
      <c r="L100" s="20"/>
      <c r="M100" s="20"/>
      <c r="N100" s="20"/>
      <c r="O100" s="20"/>
      <c r="P100" s="20"/>
    </row>
    <row r="101" spans="1:16" ht="12.75">
      <c r="A101" s="31"/>
      <c r="C101" s="13" t="s">
        <v>27</v>
      </c>
      <c r="D101" s="8"/>
      <c r="F101" s="8">
        <v>9</v>
      </c>
      <c r="G101" s="8">
        <v>591</v>
      </c>
      <c r="H101" s="16"/>
      <c r="I101" s="36"/>
      <c r="J101" s="20"/>
      <c r="K101" s="20"/>
      <c r="L101" s="20"/>
      <c r="M101" s="20"/>
      <c r="N101" s="20"/>
      <c r="O101" s="20"/>
      <c r="P101" s="20"/>
    </row>
    <row r="102" spans="4:16" ht="12.75">
      <c r="D102" s="8"/>
      <c r="G102" s="8"/>
      <c r="H102" s="16"/>
      <c r="I102" s="36"/>
      <c r="J102" s="20"/>
      <c r="K102" s="20"/>
      <c r="L102" s="20"/>
      <c r="M102" s="20"/>
      <c r="N102" s="20"/>
      <c r="O102" s="20"/>
      <c r="P102" s="20"/>
    </row>
    <row r="103" spans="1:16" ht="13.5" thickBot="1">
      <c r="A103" s="12"/>
      <c r="B103" s="12" t="s">
        <v>81</v>
      </c>
      <c r="C103" s="12"/>
      <c r="D103" s="1"/>
      <c r="F103" s="11">
        <f>SUM(F99:F102)</f>
        <v>2946</v>
      </c>
      <c r="G103" s="11">
        <f>SUM(G99:G102)</f>
        <v>19035</v>
      </c>
      <c r="H103" s="16"/>
      <c r="I103" s="36"/>
      <c r="J103" s="20"/>
      <c r="K103" s="20"/>
      <c r="L103" s="20"/>
      <c r="M103" s="20"/>
      <c r="N103" s="20"/>
      <c r="O103" s="20"/>
      <c r="P103" s="20"/>
    </row>
    <row r="104" spans="4:16" ht="13.5" thickTop="1">
      <c r="D104" s="8"/>
      <c r="G104" s="8"/>
      <c r="H104" s="16"/>
      <c r="I104" s="36"/>
      <c r="J104" s="20"/>
      <c r="K104" s="20"/>
      <c r="L104" s="20"/>
      <c r="M104" s="20"/>
      <c r="N104" s="20"/>
      <c r="O104" s="20"/>
      <c r="P104" s="20"/>
    </row>
    <row r="105" spans="2:16" ht="12.75">
      <c r="B105" s="12" t="s">
        <v>20</v>
      </c>
      <c r="D105" s="8"/>
      <c r="G105" s="8"/>
      <c r="H105" s="16"/>
      <c r="I105" s="36"/>
      <c r="J105" s="20"/>
      <c r="K105" s="20"/>
      <c r="L105" s="20"/>
      <c r="M105" s="20"/>
      <c r="N105" s="20"/>
      <c r="O105" s="20"/>
      <c r="P105" s="20"/>
    </row>
    <row r="106" spans="3:16" ht="12.75">
      <c r="C106" s="13" t="s">
        <v>21</v>
      </c>
      <c r="D106" s="8"/>
      <c r="F106" s="8">
        <f>9336+154</f>
        <v>9490</v>
      </c>
      <c r="G106" s="8">
        <f>19441+25563+153</f>
        <v>45157</v>
      </c>
      <c r="H106" s="16"/>
      <c r="I106" s="36"/>
      <c r="J106" s="20"/>
      <c r="K106" s="20"/>
      <c r="L106" s="20"/>
      <c r="M106" s="20"/>
      <c r="N106" s="20"/>
      <c r="O106" s="20"/>
      <c r="P106" s="20"/>
    </row>
    <row r="107" spans="3:16" ht="12.75">
      <c r="C107" s="13" t="s">
        <v>51</v>
      </c>
      <c r="D107" s="8"/>
      <c r="F107" s="8">
        <f>12672+28210-154</f>
        <v>40728</v>
      </c>
      <c r="G107" s="8">
        <f>11420+8957-153</f>
        <v>20224</v>
      </c>
      <c r="H107" s="16"/>
      <c r="I107" s="36"/>
      <c r="J107" s="20"/>
      <c r="K107" s="20"/>
      <c r="L107" s="20"/>
      <c r="M107" s="20"/>
      <c r="N107" s="20"/>
      <c r="O107" s="20"/>
      <c r="P107" s="20"/>
    </row>
    <row r="108" spans="3:16" ht="12.75">
      <c r="C108" s="13" t="s">
        <v>14</v>
      </c>
      <c r="D108" s="8"/>
      <c r="F108" s="8">
        <v>485</v>
      </c>
      <c r="G108" s="8">
        <v>454</v>
      </c>
      <c r="H108" s="16"/>
      <c r="I108" s="36"/>
      <c r="J108" s="20"/>
      <c r="K108" s="20"/>
      <c r="L108" s="20"/>
      <c r="M108" s="20"/>
      <c r="N108" s="20"/>
      <c r="O108" s="20"/>
      <c r="P108" s="20"/>
    </row>
    <row r="109" spans="4:16" ht="12.75">
      <c r="D109" s="8"/>
      <c r="G109" s="8"/>
      <c r="H109" s="16"/>
      <c r="I109" s="36"/>
      <c r="J109" s="20"/>
      <c r="K109" s="20"/>
      <c r="L109" s="20"/>
      <c r="M109" s="20"/>
      <c r="N109" s="20"/>
      <c r="O109" s="20"/>
      <c r="P109" s="20"/>
    </row>
    <row r="110" spans="2:16" ht="12.75">
      <c r="B110" s="12" t="s">
        <v>98</v>
      </c>
      <c r="D110" s="8"/>
      <c r="F110" s="57">
        <f>SUM(F106:F109)</f>
        <v>50703</v>
      </c>
      <c r="G110" s="57">
        <f>SUM(G106:G109)</f>
        <v>65835</v>
      </c>
      <c r="H110" s="16"/>
      <c r="I110" s="36"/>
      <c r="J110" s="20"/>
      <c r="K110" s="20"/>
      <c r="L110" s="20"/>
      <c r="M110" s="20"/>
      <c r="N110" s="20"/>
      <c r="O110" s="20"/>
      <c r="P110" s="20"/>
    </row>
    <row r="111" spans="4:16" ht="12.75">
      <c r="D111" s="8"/>
      <c r="G111" s="8"/>
      <c r="H111" s="16"/>
      <c r="I111" s="36"/>
      <c r="J111" s="20"/>
      <c r="K111" s="20"/>
      <c r="L111" s="20"/>
      <c r="M111" s="20"/>
      <c r="N111" s="20"/>
      <c r="O111" s="20"/>
      <c r="P111" s="20"/>
    </row>
    <row r="112" spans="2:16" ht="12.75">
      <c r="B112" s="12" t="s">
        <v>99</v>
      </c>
      <c r="D112" s="8"/>
      <c r="F112" s="1">
        <f>+F110+F103</f>
        <v>53649</v>
      </c>
      <c r="G112" s="1">
        <f>+G110+G103</f>
        <v>84870</v>
      </c>
      <c r="H112" s="16"/>
      <c r="I112" s="36"/>
      <c r="J112" s="20"/>
      <c r="K112" s="20"/>
      <c r="L112" s="20"/>
      <c r="M112" s="20"/>
      <c r="N112" s="20"/>
      <c r="O112" s="20"/>
      <c r="P112" s="20"/>
    </row>
    <row r="113" spans="4:16" ht="12.75">
      <c r="D113" s="8"/>
      <c r="G113" s="8"/>
      <c r="H113" s="16"/>
      <c r="I113" s="36"/>
      <c r="J113" s="20"/>
      <c r="K113" s="20"/>
      <c r="L113" s="20"/>
      <c r="M113" s="20"/>
      <c r="N113" s="20"/>
      <c r="O113" s="20"/>
      <c r="P113" s="20"/>
    </row>
    <row r="114" spans="2:16" ht="13.5" thickBot="1">
      <c r="B114" s="12" t="s">
        <v>100</v>
      </c>
      <c r="D114" s="8"/>
      <c r="F114" s="61">
        <f>+F112+F97</f>
        <v>185474</v>
      </c>
      <c r="G114" s="61">
        <f>+G112+G97</f>
        <v>227180</v>
      </c>
      <c r="H114" s="16"/>
      <c r="I114" s="36"/>
      <c r="J114" s="20"/>
      <c r="K114" s="20"/>
      <c r="L114" s="20"/>
      <c r="M114" s="20"/>
      <c r="N114" s="20"/>
      <c r="O114" s="20"/>
      <c r="P114" s="20"/>
    </row>
    <row r="115" spans="4:16" ht="12.75">
      <c r="D115" s="8"/>
      <c r="F115" s="8">
        <f>F114-F86</f>
        <v>0</v>
      </c>
      <c r="G115" s="8">
        <f>G114-G86</f>
        <v>0</v>
      </c>
      <c r="H115" s="16"/>
      <c r="I115" s="36"/>
      <c r="J115" s="20"/>
      <c r="K115" s="20"/>
      <c r="L115" s="20"/>
      <c r="M115" s="20"/>
      <c r="N115" s="20"/>
      <c r="O115" s="20"/>
      <c r="P115" s="20"/>
    </row>
    <row r="116" spans="1:16" ht="13.5" thickBot="1">
      <c r="A116" s="38"/>
      <c r="B116" s="12" t="s">
        <v>103</v>
      </c>
      <c r="C116" s="12"/>
      <c r="D116" s="1"/>
      <c r="E116" s="60" t="s">
        <v>104</v>
      </c>
      <c r="F116" s="42">
        <f>F97/(F90+F94)</f>
        <v>1.0732050833245137</v>
      </c>
      <c r="G116" s="42">
        <f>G97/(G90+G94)</f>
        <v>1.1585648807730822</v>
      </c>
      <c r="H116" s="16"/>
      <c r="I116" s="36"/>
      <c r="J116" s="20"/>
      <c r="K116" s="20"/>
      <c r="L116" s="20"/>
      <c r="M116" s="20"/>
      <c r="N116" s="20"/>
      <c r="O116" s="20"/>
      <c r="P116" s="20"/>
    </row>
    <row r="117" spans="4:16" ht="13.5" thickTop="1">
      <c r="D117" s="8"/>
      <c r="G117" s="8"/>
      <c r="H117" s="16"/>
      <c r="I117" s="36"/>
      <c r="J117" s="20"/>
      <c r="K117" s="20"/>
      <c r="L117" s="20"/>
      <c r="M117" s="20"/>
      <c r="N117" s="20"/>
      <c r="O117" s="20"/>
      <c r="P117" s="20"/>
    </row>
    <row r="118" spans="2:16" ht="12.75">
      <c r="B118" s="12" t="s">
        <v>86</v>
      </c>
      <c r="D118" s="8"/>
      <c r="G118" s="8"/>
      <c r="H118" s="16"/>
      <c r="I118" s="36"/>
      <c r="J118" s="20"/>
      <c r="K118" s="20"/>
      <c r="L118" s="20"/>
      <c r="M118" s="20"/>
      <c r="N118" s="20"/>
      <c r="O118" s="20"/>
      <c r="P118" s="20"/>
    </row>
    <row r="119" spans="4:16" ht="12.75">
      <c r="D119" s="8"/>
      <c r="F119" s="62" t="s">
        <v>87</v>
      </c>
      <c r="G119" s="62" t="s">
        <v>23</v>
      </c>
      <c r="H119" s="65" t="s">
        <v>101</v>
      </c>
      <c r="I119" s="36"/>
      <c r="J119" s="20"/>
      <c r="K119" s="20"/>
      <c r="L119" s="20"/>
      <c r="M119" s="20"/>
      <c r="N119" s="20"/>
      <c r="O119" s="20"/>
      <c r="P119" s="20"/>
    </row>
    <row r="120" spans="4:16" ht="12.75">
      <c r="D120" s="8"/>
      <c r="F120" s="62" t="s">
        <v>9</v>
      </c>
      <c r="G120" s="62" t="s">
        <v>9</v>
      </c>
      <c r="H120" s="63" t="s">
        <v>102</v>
      </c>
      <c r="I120" s="36"/>
      <c r="J120" s="20"/>
      <c r="K120" s="20"/>
      <c r="L120" s="20"/>
      <c r="M120" s="20"/>
      <c r="N120" s="20"/>
      <c r="O120" s="20"/>
      <c r="P120" s="20"/>
    </row>
    <row r="121" spans="3:16" ht="12.75">
      <c r="C121" s="13" t="s">
        <v>85</v>
      </c>
      <c r="D121" s="8"/>
      <c r="F121" s="8">
        <v>1288</v>
      </c>
      <c r="G121" s="8">
        <v>17862</v>
      </c>
      <c r="H121" s="64">
        <v>1.14642</v>
      </c>
      <c r="I121" s="36"/>
      <c r="J121" s="20"/>
      <c r="K121" s="20"/>
      <c r="L121" s="20"/>
      <c r="M121" s="20"/>
      <c r="N121" s="20"/>
      <c r="O121" s="20"/>
      <c r="P121" s="20"/>
    </row>
    <row r="122" spans="3:16" ht="12.75">
      <c r="C122" s="13" t="s">
        <v>133</v>
      </c>
      <c r="D122" s="8"/>
      <c r="F122" s="8">
        <v>1492</v>
      </c>
      <c r="G122" s="8">
        <v>1492</v>
      </c>
      <c r="H122" s="67">
        <f>1492/(72933+49900)</f>
        <v>0.012146572989343254</v>
      </c>
      <c r="I122" s="36"/>
      <c r="J122" s="20"/>
      <c r="K122" s="20"/>
      <c r="L122" s="20"/>
      <c r="M122" s="20"/>
      <c r="N122" s="20"/>
      <c r="O122" s="20"/>
      <c r="P122" s="20"/>
    </row>
    <row r="123" spans="4:16" ht="12.75">
      <c r="D123" s="8"/>
      <c r="F123" s="13"/>
      <c r="G123" s="8"/>
      <c r="H123" s="68"/>
      <c r="I123" s="36"/>
      <c r="J123" s="20"/>
      <c r="K123" s="20"/>
      <c r="L123" s="20"/>
      <c r="M123" s="20"/>
      <c r="N123" s="20"/>
      <c r="O123" s="20"/>
      <c r="P123" s="20"/>
    </row>
    <row r="124" spans="3:16" ht="12.75">
      <c r="C124" s="13" t="s">
        <v>105</v>
      </c>
      <c r="D124" s="8"/>
      <c r="F124" s="10">
        <f>SUM(F121:F123)</f>
        <v>2780</v>
      </c>
      <c r="G124" s="10">
        <f>SUM(G121:G123)</f>
        <v>19354</v>
      </c>
      <c r="H124" s="69">
        <f>SUM(H121:H123)</f>
        <v>1.1585665729893433</v>
      </c>
      <c r="I124" s="36"/>
      <c r="J124" s="20"/>
      <c r="K124" s="20"/>
      <c r="L124" s="20"/>
      <c r="M124" s="20"/>
      <c r="N124" s="20"/>
      <c r="O124" s="20"/>
      <c r="P124" s="20"/>
    </row>
    <row r="125" spans="4:16" ht="12.75">
      <c r="D125" s="8"/>
      <c r="G125" s="8"/>
      <c r="H125" s="16"/>
      <c r="I125" s="36"/>
      <c r="J125" s="20"/>
      <c r="K125" s="20"/>
      <c r="L125" s="20"/>
      <c r="M125" s="20"/>
      <c r="N125" s="20"/>
      <c r="O125" s="20"/>
      <c r="P125" s="20"/>
    </row>
    <row r="126" spans="2:16" ht="12.75">
      <c r="B126" s="12" t="s">
        <v>107</v>
      </c>
      <c r="D126" s="8"/>
      <c r="G126" s="8"/>
      <c r="H126" s="16"/>
      <c r="I126" s="36"/>
      <c r="J126" s="20"/>
      <c r="K126" s="20"/>
      <c r="L126" s="20"/>
      <c r="M126" s="20"/>
      <c r="N126" s="20"/>
      <c r="O126" s="20"/>
      <c r="P126" s="20"/>
    </row>
    <row r="127" spans="2:16" ht="12.75">
      <c r="B127" s="13" t="s">
        <v>106</v>
      </c>
      <c r="D127" s="8"/>
      <c r="G127" s="8"/>
      <c r="H127" s="16"/>
      <c r="I127" s="36"/>
      <c r="J127" s="20"/>
      <c r="K127" s="20"/>
      <c r="L127" s="20"/>
      <c r="M127" s="20"/>
      <c r="N127" s="20"/>
      <c r="O127" s="20"/>
      <c r="P127" s="20"/>
    </row>
    <row r="128" spans="4:16" ht="12.75">
      <c r="D128" s="8"/>
      <c r="G128" s="8"/>
      <c r="H128" s="16"/>
      <c r="I128" s="36"/>
      <c r="J128" s="20"/>
      <c r="K128" s="20"/>
      <c r="L128" s="20"/>
      <c r="M128" s="20"/>
      <c r="N128" s="20"/>
      <c r="O128" s="20"/>
      <c r="P128" s="20"/>
    </row>
    <row r="129" spans="2:16" ht="12.75">
      <c r="B129" s="12" t="s">
        <v>153</v>
      </c>
      <c r="D129" s="8"/>
      <c r="G129" s="8"/>
      <c r="H129" s="16"/>
      <c r="I129" s="36"/>
      <c r="J129" s="20"/>
      <c r="K129" s="20"/>
      <c r="L129" s="20"/>
      <c r="M129" s="20"/>
      <c r="N129" s="20"/>
      <c r="O129" s="20"/>
      <c r="P129" s="20"/>
    </row>
    <row r="130" spans="4:16" ht="12.75">
      <c r="D130" s="8"/>
      <c r="G130" s="8"/>
      <c r="H130" s="16"/>
      <c r="I130" s="36"/>
      <c r="J130" s="20"/>
      <c r="K130" s="20"/>
      <c r="L130" s="20"/>
      <c r="M130" s="20"/>
      <c r="N130" s="20"/>
      <c r="O130" s="20"/>
      <c r="P130" s="20"/>
    </row>
    <row r="131" spans="2:16" ht="12.75">
      <c r="B131" s="13" t="s">
        <v>156</v>
      </c>
      <c r="D131" s="8"/>
      <c r="E131" s="100"/>
      <c r="G131" s="8"/>
      <c r="H131" s="16"/>
      <c r="I131" s="36"/>
      <c r="J131" s="20"/>
      <c r="K131" s="20"/>
      <c r="L131" s="20"/>
      <c r="M131" s="20"/>
      <c r="N131" s="20"/>
      <c r="O131" s="20"/>
      <c r="P131" s="20"/>
    </row>
    <row r="132" spans="2:16" ht="12.75">
      <c r="B132" s="13" t="s">
        <v>157</v>
      </c>
      <c r="D132" s="8"/>
      <c r="G132" s="8"/>
      <c r="H132" s="16"/>
      <c r="I132" s="36"/>
      <c r="J132" s="20"/>
      <c r="K132" s="20"/>
      <c r="L132" s="20"/>
      <c r="M132" s="20"/>
      <c r="N132" s="20"/>
      <c r="O132" s="20"/>
      <c r="P132" s="20"/>
    </row>
    <row r="133" spans="4:16" ht="12.75">
      <c r="D133" s="8"/>
      <c r="F133" s="99" t="s">
        <v>9</v>
      </c>
      <c r="G133" s="8"/>
      <c r="H133" s="16"/>
      <c r="I133" s="36"/>
      <c r="J133" s="20"/>
      <c r="K133" s="20"/>
      <c r="L133" s="20"/>
      <c r="M133" s="20"/>
      <c r="N133" s="20"/>
      <c r="O133" s="20"/>
      <c r="P133" s="20"/>
    </row>
    <row r="134" spans="3:16" ht="12.75">
      <c r="C134" s="13" t="s">
        <v>154</v>
      </c>
      <c r="D134" s="8"/>
      <c r="F134" s="101">
        <v>36044</v>
      </c>
      <c r="G134" s="8"/>
      <c r="H134" s="16"/>
      <c r="I134" s="36"/>
      <c r="J134" s="20"/>
      <c r="K134" s="20"/>
      <c r="L134" s="20"/>
      <c r="M134" s="20"/>
      <c r="N134" s="20"/>
      <c r="O134" s="20"/>
      <c r="P134" s="20"/>
    </row>
    <row r="135" spans="3:16" ht="12.75">
      <c r="C135" s="13" t="s">
        <v>155</v>
      </c>
      <c r="D135" s="8"/>
      <c r="F135" s="101">
        <v>54433</v>
      </c>
      <c r="G135" s="8"/>
      <c r="H135" s="16"/>
      <c r="I135" s="36"/>
      <c r="J135" s="20"/>
      <c r="K135" s="20"/>
      <c r="L135" s="20"/>
      <c r="M135" s="20"/>
      <c r="N135" s="20"/>
      <c r="O135" s="20"/>
      <c r="P135" s="20"/>
    </row>
    <row r="136" spans="4:16" ht="12.75">
      <c r="D136" s="8"/>
      <c r="F136" s="101"/>
      <c r="G136" s="8"/>
      <c r="H136" s="16"/>
      <c r="I136" s="36"/>
      <c r="J136" s="20"/>
      <c r="K136" s="20"/>
      <c r="L136" s="20"/>
      <c r="M136" s="20"/>
      <c r="N136" s="20"/>
      <c r="O136" s="20"/>
      <c r="P136" s="20"/>
    </row>
    <row r="137" spans="4:16" ht="13.5" thickBot="1">
      <c r="D137" s="8"/>
      <c r="F137" s="102">
        <f>SUM(F134:F136)</f>
        <v>90477</v>
      </c>
      <c r="G137" s="8"/>
      <c r="H137" s="16"/>
      <c r="I137" s="36"/>
      <c r="J137" s="20"/>
      <c r="K137" s="20"/>
      <c r="L137" s="20"/>
      <c r="M137" s="20"/>
      <c r="N137" s="20"/>
      <c r="O137" s="20"/>
      <c r="P137" s="20"/>
    </row>
    <row r="138" spans="4:16" ht="13.5" thickTop="1">
      <c r="D138" s="8"/>
      <c r="G138" s="8"/>
      <c r="H138" s="16"/>
      <c r="I138" s="36"/>
      <c r="J138" s="20"/>
      <c r="K138" s="20"/>
      <c r="L138" s="20"/>
      <c r="M138" s="20"/>
      <c r="N138" s="20"/>
      <c r="O138" s="20"/>
      <c r="P138" s="20"/>
    </row>
    <row r="139" spans="1:16" ht="12.75">
      <c r="A139" s="12" t="s">
        <v>49</v>
      </c>
      <c r="D139" s="8"/>
      <c r="G139" s="8"/>
      <c r="H139" s="16"/>
      <c r="I139" s="36"/>
      <c r="J139" s="20"/>
      <c r="K139" s="20"/>
      <c r="L139" s="20"/>
      <c r="M139" s="20"/>
      <c r="N139" s="20"/>
      <c r="O139" s="20"/>
      <c r="P139" s="20"/>
    </row>
    <row r="140" spans="1:16" ht="12.75" customHeight="1">
      <c r="A140" s="12" t="s">
        <v>110</v>
      </c>
      <c r="D140" s="8"/>
      <c r="G140" s="8"/>
      <c r="H140" s="16"/>
      <c r="I140" s="36"/>
      <c r="J140" s="20"/>
      <c r="K140" s="20"/>
      <c r="L140" s="20"/>
      <c r="M140" s="20"/>
      <c r="N140" s="20"/>
      <c r="O140" s="20"/>
      <c r="P140" s="20"/>
    </row>
    <row r="141" spans="1:16" ht="14.25" customHeight="1">
      <c r="A141" s="12"/>
      <c r="D141" s="8"/>
      <c r="G141" s="8"/>
      <c r="H141" s="16"/>
      <c r="I141" s="36"/>
      <c r="J141" s="20"/>
      <c r="K141" s="20"/>
      <c r="L141" s="20"/>
      <c r="M141" s="20"/>
      <c r="N141" s="20"/>
      <c r="O141" s="20"/>
      <c r="P141" s="20"/>
    </row>
    <row r="142" spans="1:16" ht="12.75">
      <c r="A142" s="12" t="str">
        <f>+A1</f>
        <v>JOHN MASTER INDUSTRIES BERHAD - CO . NO. 114842-H</v>
      </c>
      <c r="G142" s="1"/>
      <c r="H142" s="16"/>
      <c r="I142" s="36"/>
      <c r="J142" s="20"/>
      <c r="K142" s="20"/>
      <c r="L142" s="20"/>
      <c r="M142" s="20"/>
      <c r="N142" s="20"/>
      <c r="O142" s="20"/>
      <c r="P142" s="20"/>
    </row>
    <row r="143" spans="1:16" ht="12.75">
      <c r="A143" s="12" t="s">
        <v>118</v>
      </c>
      <c r="H143" s="16"/>
      <c r="I143" s="36"/>
      <c r="J143" s="20"/>
      <c r="K143" s="20"/>
      <c r="L143" s="20"/>
      <c r="M143" s="20"/>
      <c r="N143" s="20"/>
      <c r="O143" s="20"/>
      <c r="P143" s="20"/>
    </row>
    <row r="144" spans="1:16" ht="12.75">
      <c r="A144" s="12" t="s">
        <v>2</v>
      </c>
      <c r="I144" s="20"/>
      <c r="J144" s="20"/>
      <c r="K144" s="20"/>
      <c r="L144" s="20"/>
      <c r="M144" s="20"/>
      <c r="N144" s="20"/>
      <c r="O144" s="20"/>
      <c r="P144" s="20"/>
    </row>
    <row r="145" spans="1:16" ht="12.75">
      <c r="A145" s="12"/>
      <c r="I145" s="20"/>
      <c r="J145" s="20"/>
      <c r="K145" s="20"/>
      <c r="L145" s="20"/>
      <c r="M145" s="20"/>
      <c r="N145" s="20"/>
      <c r="O145" s="20"/>
      <c r="P145" s="20"/>
    </row>
    <row r="146" spans="7:16" ht="12.75">
      <c r="G146" s="9" t="s">
        <v>15</v>
      </c>
      <c r="H146" s="9" t="s">
        <v>15</v>
      </c>
      <c r="I146" s="20"/>
      <c r="J146" s="20"/>
      <c r="K146" s="20"/>
      <c r="L146" s="20"/>
      <c r="M146" s="20"/>
      <c r="N146" s="20"/>
      <c r="O146" s="20"/>
      <c r="P146" s="20"/>
    </row>
    <row r="147" spans="7:16" ht="12.75">
      <c r="G147" s="9" t="s">
        <v>16</v>
      </c>
      <c r="H147" s="9" t="s">
        <v>16</v>
      </c>
      <c r="I147" s="20"/>
      <c r="J147" s="20"/>
      <c r="K147" s="20"/>
      <c r="L147" s="20"/>
      <c r="M147" s="20"/>
      <c r="N147" s="20"/>
      <c r="O147" s="20"/>
      <c r="P147" s="20"/>
    </row>
    <row r="148" spans="7:16" ht="12.75">
      <c r="G148" s="9" t="s">
        <v>90</v>
      </c>
      <c r="H148" s="9" t="s">
        <v>90</v>
      </c>
      <c r="I148" s="20"/>
      <c r="J148" s="20"/>
      <c r="K148" s="20"/>
      <c r="L148" s="20"/>
      <c r="M148" s="20"/>
      <c r="N148" s="20"/>
      <c r="O148" s="20"/>
      <c r="P148" s="20"/>
    </row>
    <row r="149" spans="7:16" ht="12.75">
      <c r="G149" s="9" t="str">
        <f>+E11</f>
        <v>31/3/2007</v>
      </c>
      <c r="H149" s="9" t="str">
        <f>+F11</f>
        <v>31/3/2006</v>
      </c>
      <c r="I149" s="20"/>
      <c r="J149" s="20"/>
      <c r="K149" s="20"/>
      <c r="L149" s="20"/>
      <c r="M149" s="20"/>
      <c r="N149" s="20"/>
      <c r="O149" s="20"/>
      <c r="P149" s="20"/>
    </row>
    <row r="150" spans="7:16" ht="12.75">
      <c r="G150" s="9" t="s">
        <v>9</v>
      </c>
      <c r="H150" s="9" t="s">
        <v>9</v>
      </c>
      <c r="I150" s="20"/>
      <c r="J150" s="20"/>
      <c r="K150" s="20"/>
      <c r="L150" s="20"/>
      <c r="M150" s="20"/>
      <c r="N150" s="20"/>
      <c r="O150" s="20"/>
      <c r="P150" s="20"/>
    </row>
    <row r="151" spans="7:16" ht="12.75">
      <c r="G151" s="9" t="s">
        <v>43</v>
      </c>
      <c r="H151" s="9" t="s">
        <v>44</v>
      </c>
      <c r="I151" s="20"/>
      <c r="J151" s="20"/>
      <c r="K151" s="20"/>
      <c r="L151" s="20"/>
      <c r="M151" s="20"/>
      <c r="N151" s="20"/>
      <c r="O151" s="20"/>
      <c r="P151" s="20"/>
    </row>
    <row r="152" spans="7:16" ht="12.75">
      <c r="G152" s="8"/>
      <c r="I152" s="20"/>
      <c r="J152" s="20"/>
      <c r="K152" s="20"/>
      <c r="L152" s="20"/>
      <c r="M152" s="20"/>
      <c r="N152" s="20"/>
      <c r="O152" s="20"/>
      <c r="P152" s="20"/>
    </row>
    <row r="153" spans="1:16" ht="12.75">
      <c r="A153" s="12" t="s">
        <v>42</v>
      </c>
      <c r="G153" s="8"/>
      <c r="I153" s="20"/>
      <c r="J153" s="20"/>
      <c r="K153" s="20"/>
      <c r="L153" s="20"/>
      <c r="M153" s="20"/>
      <c r="N153" s="20"/>
      <c r="O153" s="20"/>
      <c r="P153" s="20"/>
    </row>
    <row r="154" spans="2:16" ht="12.75">
      <c r="B154" s="13" t="s">
        <v>126</v>
      </c>
      <c r="G154" s="16">
        <f>+G25</f>
        <v>-11049</v>
      </c>
      <c r="H154" s="16">
        <f>+H25</f>
        <v>-25557</v>
      </c>
      <c r="I154" s="20"/>
      <c r="J154" s="20"/>
      <c r="K154" s="20"/>
      <c r="L154" s="20"/>
      <c r="M154" s="20"/>
      <c r="N154" s="20"/>
      <c r="O154" s="20"/>
      <c r="P154" s="20"/>
    </row>
    <row r="155" spans="2:16" ht="12.75">
      <c r="B155" s="13" t="s">
        <v>28</v>
      </c>
      <c r="G155" s="16">
        <f>1192-57+32+11+10707</f>
        <v>11885</v>
      </c>
      <c r="H155" s="16">
        <v>27313</v>
      </c>
      <c r="I155" s="20"/>
      <c r="J155" s="20"/>
      <c r="K155" s="20"/>
      <c r="L155" s="20"/>
      <c r="M155" s="20"/>
      <c r="N155" s="20"/>
      <c r="O155" s="20"/>
      <c r="P155" s="20"/>
    </row>
    <row r="156" spans="2:16" ht="12.75">
      <c r="B156" s="13" t="s">
        <v>46</v>
      </c>
      <c r="G156" s="16">
        <v>1308</v>
      </c>
      <c r="H156" s="16">
        <v>374</v>
      </c>
      <c r="I156" s="20"/>
      <c r="J156" s="20"/>
      <c r="K156" s="20"/>
      <c r="L156" s="20"/>
      <c r="M156" s="20"/>
      <c r="N156" s="20"/>
      <c r="O156" s="20"/>
      <c r="P156" s="20"/>
    </row>
    <row r="157" spans="2:16" ht="12.75">
      <c r="B157" s="13" t="s">
        <v>47</v>
      </c>
      <c r="G157" s="16">
        <f>-251-359</f>
        <v>-610</v>
      </c>
      <c r="H157" s="16">
        <v>0</v>
      </c>
      <c r="I157" s="36"/>
      <c r="J157" s="20"/>
      <c r="K157" s="20"/>
      <c r="L157" s="20"/>
      <c r="M157" s="20"/>
      <c r="N157" s="20"/>
      <c r="O157" s="20"/>
      <c r="P157" s="20"/>
    </row>
    <row r="158" spans="2:16" ht="12.75">
      <c r="B158" s="13" t="s">
        <v>34</v>
      </c>
      <c r="D158" s="20"/>
      <c r="E158" s="36"/>
      <c r="G158" s="36">
        <f>-58706-1534+1</f>
        <v>-60239</v>
      </c>
      <c r="H158" s="36">
        <v>-14358</v>
      </c>
      <c r="I158" s="20"/>
      <c r="J158" s="20"/>
      <c r="K158" s="20"/>
      <c r="L158" s="20"/>
      <c r="M158" s="20"/>
      <c r="N158" s="20"/>
      <c r="O158" s="20"/>
      <c r="P158" s="20"/>
    </row>
    <row r="159" spans="2:16" ht="12.75">
      <c r="B159" s="13" t="s">
        <v>35</v>
      </c>
      <c r="D159" s="20"/>
      <c r="E159" s="20"/>
      <c r="G159" s="41">
        <f>SUM(G154:G158)</f>
        <v>-58705</v>
      </c>
      <c r="H159" s="41">
        <f>SUM(H154:H158)</f>
        <v>-12228</v>
      </c>
      <c r="I159" s="20"/>
      <c r="J159" s="20"/>
      <c r="K159" s="20"/>
      <c r="L159" s="20"/>
      <c r="M159" s="20"/>
      <c r="N159" s="20"/>
      <c r="O159" s="20"/>
      <c r="P159" s="20"/>
    </row>
    <row r="160" spans="4:16" ht="12.75">
      <c r="D160" s="20"/>
      <c r="E160" s="20"/>
      <c r="I160" s="20"/>
      <c r="J160" s="20"/>
      <c r="K160" s="20"/>
      <c r="L160" s="20"/>
      <c r="M160" s="20"/>
      <c r="N160" s="20"/>
      <c r="O160" s="20"/>
      <c r="P160" s="20"/>
    </row>
    <row r="161" spans="3:16" ht="12.75">
      <c r="C161" s="13" t="s">
        <v>127</v>
      </c>
      <c r="D161" s="20"/>
      <c r="E161" s="20"/>
      <c r="G161" s="16">
        <v>-367</v>
      </c>
      <c r="H161" s="16">
        <f>-H156</f>
        <v>-374</v>
      </c>
      <c r="I161" s="20"/>
      <c r="J161" s="20"/>
      <c r="K161" s="20"/>
      <c r="L161" s="20"/>
      <c r="M161" s="20"/>
      <c r="N161" s="20"/>
      <c r="O161" s="20"/>
      <c r="P161" s="20"/>
    </row>
    <row r="162" spans="3:16" ht="12.75">
      <c r="C162" s="13" t="s">
        <v>45</v>
      </c>
      <c r="D162" s="20"/>
      <c r="E162" s="20"/>
      <c r="F162" s="13"/>
      <c r="G162" s="16">
        <v>-70</v>
      </c>
      <c r="H162" s="16">
        <v>-681</v>
      </c>
      <c r="I162" s="20"/>
      <c r="J162" s="20"/>
      <c r="K162" s="20"/>
      <c r="L162" s="20"/>
      <c r="M162" s="20"/>
      <c r="N162" s="20"/>
      <c r="O162" s="20"/>
      <c r="P162" s="20"/>
    </row>
    <row r="163" spans="3:16" ht="12.75">
      <c r="C163" s="13" t="s">
        <v>128</v>
      </c>
      <c r="D163" s="20"/>
      <c r="E163" s="20"/>
      <c r="F163" s="13"/>
      <c r="G163" s="16">
        <v>124274</v>
      </c>
      <c r="H163" s="16">
        <v>0</v>
      </c>
      <c r="I163" s="20"/>
      <c r="J163" s="20"/>
      <c r="K163" s="20"/>
      <c r="L163" s="20"/>
      <c r="M163" s="20"/>
      <c r="N163" s="20"/>
      <c r="O163" s="20"/>
      <c r="P163" s="20"/>
    </row>
    <row r="164" spans="4:16" ht="12.75">
      <c r="D164" s="20"/>
      <c r="E164" s="20"/>
      <c r="F164" s="13"/>
      <c r="G164" s="40"/>
      <c r="H164" s="40"/>
      <c r="I164" s="20"/>
      <c r="J164" s="20"/>
      <c r="K164" s="20"/>
      <c r="L164" s="20"/>
      <c r="M164" s="20"/>
      <c r="N164" s="20"/>
      <c r="O164" s="20"/>
      <c r="P164" s="20"/>
    </row>
    <row r="165" spans="2:16" ht="12.75">
      <c r="B165" s="13" t="s">
        <v>91</v>
      </c>
      <c r="D165" s="20"/>
      <c r="E165" s="20"/>
      <c r="F165" s="13"/>
      <c r="G165" s="41">
        <f>SUM(G159:G164)</f>
        <v>65132</v>
      </c>
      <c r="H165" s="41">
        <f>SUM(H159:H164)</f>
        <v>-13283</v>
      </c>
      <c r="I165" s="21"/>
      <c r="J165" s="20"/>
      <c r="K165" s="20"/>
      <c r="L165" s="20"/>
      <c r="M165" s="20"/>
      <c r="N165" s="20"/>
      <c r="O165" s="20"/>
      <c r="P165" s="20"/>
    </row>
    <row r="166" spans="4:16" ht="12.75">
      <c r="D166" s="20"/>
      <c r="E166" s="20"/>
      <c r="F166" s="13"/>
      <c r="I166" s="20"/>
      <c r="J166" s="20"/>
      <c r="K166" s="20"/>
      <c r="L166" s="20"/>
      <c r="M166" s="20"/>
      <c r="N166" s="20"/>
      <c r="O166" s="20"/>
      <c r="P166" s="20"/>
    </row>
    <row r="167" spans="1:16" ht="12.75">
      <c r="A167" s="12" t="s">
        <v>36</v>
      </c>
      <c r="B167" s="14"/>
      <c r="D167" s="20"/>
      <c r="E167" s="20"/>
      <c r="F167" s="13"/>
      <c r="I167" s="20"/>
      <c r="J167" s="20"/>
      <c r="K167" s="20"/>
      <c r="L167" s="20"/>
      <c r="M167" s="20"/>
      <c r="N167" s="20"/>
      <c r="O167" s="20"/>
      <c r="P167" s="20"/>
    </row>
    <row r="168" spans="2:16" ht="12.75">
      <c r="B168" s="13" t="s">
        <v>66</v>
      </c>
      <c r="D168" s="20"/>
      <c r="E168" s="66"/>
      <c r="F168" s="13"/>
      <c r="G168" s="16">
        <v>-1407</v>
      </c>
      <c r="H168" s="16">
        <v>-1365</v>
      </c>
      <c r="I168" s="20"/>
      <c r="J168" s="20"/>
      <c r="K168" s="20"/>
      <c r="L168" s="20"/>
      <c r="M168" s="20"/>
      <c r="N168" s="20"/>
      <c r="O168" s="20"/>
      <c r="P168" s="20"/>
    </row>
    <row r="169" spans="2:16" ht="12.75">
      <c r="B169" s="13" t="s">
        <v>65</v>
      </c>
      <c r="D169" s="20"/>
      <c r="E169" s="20"/>
      <c r="F169" s="13"/>
      <c r="G169" s="16">
        <v>169</v>
      </c>
      <c r="H169" s="16">
        <v>268</v>
      </c>
      <c r="I169" s="20"/>
      <c r="J169" s="20"/>
      <c r="K169" s="20"/>
      <c r="L169" s="20"/>
      <c r="M169" s="20"/>
      <c r="N169" s="20"/>
      <c r="O169" s="20"/>
      <c r="P169" s="20"/>
    </row>
    <row r="170" spans="2:16" ht="12.75">
      <c r="B170" s="13" t="s">
        <v>117</v>
      </c>
      <c r="D170" s="20"/>
      <c r="E170" s="20"/>
      <c r="F170" s="13"/>
      <c r="G170" s="16">
        <v>0</v>
      </c>
      <c r="H170" s="16">
        <v>-352</v>
      </c>
      <c r="I170" s="20"/>
      <c r="J170" s="20"/>
      <c r="K170" s="20"/>
      <c r="L170" s="20"/>
      <c r="M170" s="20"/>
      <c r="N170" s="20"/>
      <c r="O170" s="20"/>
      <c r="P170" s="20"/>
    </row>
    <row r="171" spans="2:16" ht="12.75">
      <c r="B171" s="13" t="s">
        <v>146</v>
      </c>
      <c r="C171" s="12"/>
      <c r="D171" s="21"/>
      <c r="E171" s="21"/>
      <c r="F171" s="13"/>
      <c r="G171" s="16">
        <f>251</f>
        <v>251</v>
      </c>
      <c r="H171" s="16">
        <v>0</v>
      </c>
      <c r="I171" s="21"/>
      <c r="J171" s="20"/>
      <c r="K171" s="20"/>
      <c r="L171" s="20"/>
      <c r="M171" s="20"/>
      <c r="N171" s="20"/>
      <c r="O171" s="20"/>
      <c r="P171" s="20"/>
    </row>
    <row r="172" spans="2:16" ht="12.75">
      <c r="B172" s="13" t="s">
        <v>92</v>
      </c>
      <c r="D172" s="20"/>
      <c r="E172" s="20"/>
      <c r="F172" s="13"/>
      <c r="G172" s="41">
        <f>SUM(G168:G171)</f>
        <v>-987</v>
      </c>
      <c r="H172" s="41">
        <f>SUM(H168:H171)</f>
        <v>-1449</v>
      </c>
      <c r="I172" s="20"/>
      <c r="J172" s="20"/>
      <c r="K172" s="20"/>
      <c r="L172" s="20"/>
      <c r="M172" s="20"/>
      <c r="N172" s="20"/>
      <c r="O172" s="20"/>
      <c r="P172" s="20"/>
    </row>
    <row r="173" spans="4:16" ht="12.75">
      <c r="D173" s="20"/>
      <c r="E173" s="20"/>
      <c r="F173" s="13"/>
      <c r="I173" s="20"/>
      <c r="J173" s="20"/>
      <c r="K173" s="20"/>
      <c r="L173" s="20"/>
      <c r="M173" s="20"/>
      <c r="N173" s="20"/>
      <c r="O173" s="20"/>
      <c r="P173" s="20"/>
    </row>
    <row r="174" spans="1:16" ht="12.75">
      <c r="A174" s="12" t="s">
        <v>37</v>
      </c>
      <c r="B174" s="14"/>
      <c r="D174" s="20"/>
      <c r="E174" s="20"/>
      <c r="F174" s="13"/>
      <c r="I174" s="20"/>
      <c r="J174" s="20"/>
      <c r="K174" s="20"/>
      <c r="L174" s="20"/>
      <c r="M174" s="20"/>
      <c r="N174" s="20"/>
      <c r="O174" s="20"/>
      <c r="P174" s="20"/>
    </row>
    <row r="175" spans="3:16" ht="12.75">
      <c r="C175" s="12"/>
      <c r="D175" s="21"/>
      <c r="E175" s="21"/>
      <c r="F175" s="13"/>
      <c r="G175" s="16"/>
      <c r="H175" s="8"/>
      <c r="I175" s="21"/>
      <c r="J175" s="20"/>
      <c r="K175" s="20"/>
      <c r="L175" s="20"/>
      <c r="M175" s="20"/>
      <c r="N175" s="20"/>
      <c r="O175" s="20"/>
      <c r="P175" s="20"/>
    </row>
    <row r="176" spans="2:16" ht="12.75">
      <c r="B176" s="13" t="s">
        <v>88</v>
      </c>
      <c r="C176" s="12"/>
      <c r="D176" s="21"/>
      <c r="E176" s="21"/>
      <c r="F176" s="13"/>
      <c r="G176" s="16">
        <v>58614</v>
      </c>
      <c r="H176" s="8">
        <v>22637</v>
      </c>
      <c r="I176" s="21"/>
      <c r="J176" s="20"/>
      <c r="K176" s="20"/>
      <c r="L176" s="20"/>
      <c r="M176" s="20"/>
      <c r="N176" s="20"/>
      <c r="O176" s="20"/>
      <c r="P176" s="20"/>
    </row>
    <row r="177" spans="2:16" ht="12.75">
      <c r="B177" s="13" t="s">
        <v>89</v>
      </c>
      <c r="D177" s="20"/>
      <c r="E177" s="20"/>
      <c r="F177" s="13"/>
      <c r="G177" s="16">
        <f>-1974-4700-99577</f>
        <v>-106251</v>
      </c>
      <c r="H177" s="16">
        <v>-7009</v>
      </c>
      <c r="I177" s="20"/>
      <c r="J177" s="20"/>
      <c r="K177" s="20"/>
      <c r="L177" s="20"/>
      <c r="M177" s="20"/>
      <c r="N177" s="20"/>
      <c r="O177" s="20"/>
      <c r="P177" s="20"/>
    </row>
    <row r="178" spans="2:16" ht="12.75">
      <c r="B178" s="13" t="s">
        <v>111</v>
      </c>
      <c r="D178" s="20"/>
      <c r="E178" s="20"/>
      <c r="F178" s="13"/>
      <c r="G178" s="16">
        <v>-2</v>
      </c>
      <c r="H178" s="16">
        <v>126</v>
      </c>
      <c r="I178" s="20"/>
      <c r="J178" s="20"/>
      <c r="K178" s="20"/>
      <c r="L178" s="20"/>
      <c r="M178" s="20"/>
      <c r="N178" s="20"/>
      <c r="O178" s="20"/>
      <c r="P178" s="20"/>
    </row>
    <row r="179" spans="2:16" ht="12.75">
      <c r="B179" s="13" t="s">
        <v>129</v>
      </c>
      <c r="D179" s="20"/>
      <c r="E179" s="20"/>
      <c r="F179" s="13"/>
      <c r="G179" s="16">
        <v>-12006</v>
      </c>
      <c r="H179" s="16">
        <v>0</v>
      </c>
      <c r="I179" s="20"/>
      <c r="J179" s="20"/>
      <c r="K179" s="20"/>
      <c r="L179" s="20"/>
      <c r="M179" s="20"/>
      <c r="N179" s="20"/>
      <c r="O179" s="20"/>
      <c r="P179" s="20"/>
    </row>
    <row r="180" spans="2:16" ht="12.75">
      <c r="B180" s="13" t="s">
        <v>130</v>
      </c>
      <c r="D180" s="20"/>
      <c r="E180" s="20"/>
      <c r="F180" s="13"/>
      <c r="G180" s="16">
        <v>-546</v>
      </c>
      <c r="H180" s="16">
        <v>0</v>
      </c>
      <c r="I180" s="20"/>
      <c r="J180" s="20"/>
      <c r="K180" s="20"/>
      <c r="L180" s="20"/>
      <c r="M180" s="20"/>
      <c r="N180" s="20"/>
      <c r="O180" s="20"/>
      <c r="P180" s="20"/>
    </row>
    <row r="181" spans="4:16" ht="12.75">
      <c r="D181" s="20"/>
      <c r="E181" s="20"/>
      <c r="F181" s="13"/>
      <c r="G181" s="16"/>
      <c r="H181" s="16"/>
      <c r="I181" s="20"/>
      <c r="J181" s="20"/>
      <c r="K181" s="20"/>
      <c r="L181" s="20"/>
      <c r="M181" s="20"/>
      <c r="N181" s="20"/>
      <c r="O181" s="20"/>
      <c r="P181" s="20"/>
    </row>
    <row r="182" spans="2:16" ht="12.75">
      <c r="B182" s="13" t="s">
        <v>93</v>
      </c>
      <c r="D182" s="20"/>
      <c r="E182" s="20"/>
      <c r="F182" s="13"/>
      <c r="G182" s="41">
        <f>SUM(G175:G181)</f>
        <v>-60191</v>
      </c>
      <c r="H182" s="41">
        <f>SUM(H175:H181)</f>
        <v>15754</v>
      </c>
      <c r="I182" s="20"/>
      <c r="J182" s="20"/>
      <c r="K182" s="20"/>
      <c r="L182" s="20"/>
      <c r="M182" s="20"/>
      <c r="N182" s="20"/>
      <c r="O182" s="20"/>
      <c r="P182" s="20"/>
    </row>
    <row r="183" spans="4:16" ht="12.75">
      <c r="D183" s="20"/>
      <c r="E183" s="20"/>
      <c r="F183" s="13"/>
      <c r="I183" s="20"/>
      <c r="J183" s="20"/>
      <c r="K183" s="20"/>
      <c r="L183" s="20"/>
      <c r="M183" s="20"/>
      <c r="N183" s="20"/>
      <c r="O183" s="20"/>
      <c r="P183" s="20"/>
    </row>
    <row r="184" spans="1:16" ht="12.75">
      <c r="A184" s="13" t="s">
        <v>38</v>
      </c>
      <c r="D184" s="20"/>
      <c r="E184" s="20"/>
      <c r="F184" s="13"/>
      <c r="G184" s="16">
        <f>+G182+G172+G165</f>
        <v>3954</v>
      </c>
      <c r="H184" s="16">
        <f>+H182+H172+H165</f>
        <v>1022</v>
      </c>
      <c r="I184" s="20"/>
      <c r="J184" s="20"/>
      <c r="K184" s="20"/>
      <c r="L184" s="20"/>
      <c r="M184" s="20"/>
      <c r="N184" s="20"/>
      <c r="O184" s="20"/>
      <c r="P184" s="20"/>
    </row>
    <row r="185" spans="4:16" ht="12.75">
      <c r="D185" s="20"/>
      <c r="E185" s="20"/>
      <c r="F185" s="13"/>
      <c r="I185" s="20"/>
      <c r="J185" s="20"/>
      <c r="K185" s="20"/>
      <c r="L185" s="20"/>
      <c r="M185" s="20"/>
      <c r="N185" s="20"/>
      <c r="O185" s="20"/>
      <c r="P185" s="20"/>
    </row>
    <row r="186" spans="1:16" ht="12.75">
      <c r="A186" s="13" t="s">
        <v>39</v>
      </c>
      <c r="D186" s="20"/>
      <c r="E186" s="20"/>
      <c r="F186" s="13"/>
      <c r="G186" s="8">
        <v>-4400</v>
      </c>
      <c r="H186" s="8">
        <v>-5422</v>
      </c>
      <c r="I186" s="20"/>
      <c r="J186" s="20"/>
      <c r="K186" s="20"/>
      <c r="L186" s="20"/>
      <c r="M186" s="20"/>
      <c r="N186" s="20"/>
      <c r="O186" s="20"/>
      <c r="P186" s="20"/>
    </row>
    <row r="187" spans="4:16" ht="12.75">
      <c r="D187" s="20"/>
      <c r="E187" s="20"/>
      <c r="F187" s="13"/>
      <c r="I187" s="20"/>
      <c r="J187" s="20"/>
      <c r="K187" s="20"/>
      <c r="L187" s="20"/>
      <c r="M187" s="20"/>
      <c r="N187" s="20"/>
      <c r="O187" s="20"/>
      <c r="P187" s="20"/>
    </row>
    <row r="188" spans="1:16" ht="12.75">
      <c r="A188" s="13" t="s">
        <v>40</v>
      </c>
      <c r="D188" s="20"/>
      <c r="E188" s="20"/>
      <c r="F188" s="13"/>
      <c r="G188" s="10">
        <f>SUM(G183:G187)</f>
        <v>-446</v>
      </c>
      <c r="H188" s="10">
        <f>SUM(H183:H187)</f>
        <v>-4400</v>
      </c>
      <c r="I188" s="20"/>
      <c r="J188" s="20"/>
      <c r="K188" s="20"/>
      <c r="L188" s="20"/>
      <c r="M188" s="20"/>
      <c r="N188" s="20"/>
      <c r="O188" s="20"/>
      <c r="P188" s="20"/>
    </row>
    <row r="189" spans="4:16" ht="12.75">
      <c r="D189" s="20"/>
      <c r="E189" s="20"/>
      <c r="F189" s="13"/>
      <c r="G189" s="15">
        <f>-446-G188</f>
        <v>0</v>
      </c>
      <c r="H189" s="15">
        <f>-4400-H188</f>
        <v>0</v>
      </c>
      <c r="I189" s="20"/>
      <c r="J189" s="20"/>
      <c r="K189" s="20"/>
      <c r="L189" s="20"/>
      <c r="M189" s="20"/>
      <c r="N189" s="20"/>
      <c r="O189" s="20"/>
      <c r="P189" s="20"/>
    </row>
    <row r="190" spans="4:16" ht="12.75">
      <c r="D190" s="20"/>
      <c r="E190" s="20"/>
      <c r="F190" s="13"/>
      <c r="G190" s="15"/>
      <c r="H190" s="16"/>
      <c r="I190" s="20"/>
      <c r="J190" s="20"/>
      <c r="K190" s="20"/>
      <c r="L190" s="20"/>
      <c r="M190" s="20"/>
      <c r="N190" s="20"/>
      <c r="O190" s="20"/>
      <c r="P190" s="20"/>
    </row>
    <row r="191" spans="2:16" ht="12.75" hidden="1">
      <c r="B191" s="13" t="s">
        <v>64</v>
      </c>
      <c r="D191" s="8"/>
      <c r="F191" s="13"/>
      <c r="G191" s="8"/>
      <c r="H191" s="8"/>
      <c r="I191" s="20"/>
      <c r="J191" s="20"/>
      <c r="K191" s="20"/>
      <c r="L191" s="20"/>
      <c r="M191" s="20"/>
      <c r="N191" s="20"/>
      <c r="O191" s="20"/>
      <c r="P191" s="20"/>
    </row>
    <row r="192" spans="4:16" ht="12.75" hidden="1">
      <c r="D192" s="8"/>
      <c r="F192" s="13"/>
      <c r="G192" s="8"/>
      <c r="H192" s="8"/>
      <c r="I192" s="20"/>
      <c r="J192" s="20"/>
      <c r="K192" s="20"/>
      <c r="L192" s="20"/>
      <c r="M192" s="20"/>
      <c r="N192" s="20"/>
      <c r="O192" s="20"/>
      <c r="P192" s="20"/>
    </row>
    <row r="193" spans="3:16" ht="12.75" hidden="1">
      <c r="C193" s="13" t="s">
        <v>113</v>
      </c>
      <c r="D193" s="8"/>
      <c r="F193" s="13"/>
      <c r="H193" s="8">
        <v>0</v>
      </c>
      <c r="I193" s="20"/>
      <c r="J193" s="20"/>
      <c r="K193" s="20"/>
      <c r="L193" s="20"/>
      <c r="M193" s="20"/>
      <c r="N193" s="20"/>
      <c r="O193" s="20"/>
      <c r="P193" s="20"/>
    </row>
    <row r="194" spans="3:16" ht="12.75" hidden="1">
      <c r="C194" s="13" t="s">
        <v>61</v>
      </c>
      <c r="D194" s="8"/>
      <c r="F194" s="13"/>
      <c r="H194" s="8">
        <v>0</v>
      </c>
      <c r="I194" s="20"/>
      <c r="J194" s="20"/>
      <c r="K194" s="20"/>
      <c r="L194" s="20"/>
      <c r="M194" s="20"/>
      <c r="N194" s="20"/>
      <c r="O194" s="20"/>
      <c r="P194" s="20"/>
    </row>
    <row r="195" spans="4:16" ht="12.75" hidden="1">
      <c r="D195" s="8"/>
      <c r="F195" s="13"/>
      <c r="H195" s="8"/>
      <c r="I195" s="20"/>
      <c r="J195" s="20"/>
      <c r="K195" s="20"/>
      <c r="L195" s="20"/>
      <c r="M195" s="20"/>
      <c r="N195" s="20"/>
      <c r="O195" s="20"/>
      <c r="P195" s="20"/>
    </row>
    <row r="196" spans="3:16" ht="12.75" hidden="1">
      <c r="C196" s="13" t="s">
        <v>114</v>
      </c>
      <c r="D196" s="8"/>
      <c r="F196" s="13"/>
      <c r="H196" s="10">
        <f>SUM(H193:H195)</f>
        <v>0</v>
      </c>
      <c r="I196" s="20"/>
      <c r="J196" s="20"/>
      <c r="K196" s="20"/>
      <c r="L196" s="20"/>
      <c r="M196" s="20"/>
      <c r="N196" s="20"/>
      <c r="O196" s="20"/>
      <c r="P196" s="20"/>
    </row>
    <row r="197" spans="4:16" ht="12.75">
      <c r="D197" s="8"/>
      <c r="F197" s="13"/>
      <c r="G197" s="8"/>
      <c r="H197" s="8"/>
      <c r="I197" s="20"/>
      <c r="J197" s="20"/>
      <c r="K197" s="20"/>
      <c r="L197" s="20"/>
      <c r="M197" s="20"/>
      <c r="N197" s="20"/>
      <c r="O197" s="20"/>
      <c r="P197" s="20"/>
    </row>
    <row r="198" spans="1:16" ht="12.75">
      <c r="A198" s="12" t="s">
        <v>41</v>
      </c>
      <c r="B198" s="12"/>
      <c r="D198" s="20"/>
      <c r="E198" s="20"/>
      <c r="F198" s="15"/>
      <c r="G198" s="20"/>
      <c r="I198" s="20"/>
      <c r="J198" s="20"/>
      <c r="K198" s="20"/>
      <c r="L198" s="20"/>
      <c r="M198" s="20"/>
      <c r="N198" s="20"/>
      <c r="O198" s="20"/>
      <c r="P198" s="20"/>
    </row>
    <row r="199" spans="1:16" ht="12.75">
      <c r="A199" s="38" t="s">
        <v>52</v>
      </c>
      <c r="B199" s="12"/>
      <c r="D199" s="20"/>
      <c r="E199" s="20"/>
      <c r="F199" s="15"/>
      <c r="G199" s="20"/>
      <c r="I199" s="20"/>
      <c r="J199" s="20"/>
      <c r="K199" s="20"/>
      <c r="L199" s="20"/>
      <c r="M199" s="20"/>
      <c r="N199" s="20"/>
      <c r="O199" s="20"/>
      <c r="P199" s="20"/>
    </row>
    <row r="200" spans="4:16" ht="12.75">
      <c r="D200" s="20"/>
      <c r="E200" s="20"/>
      <c r="F200" s="15"/>
      <c r="G200" s="20"/>
      <c r="I200" s="20"/>
      <c r="J200" s="20"/>
      <c r="K200" s="20"/>
      <c r="L200" s="20"/>
      <c r="M200" s="20"/>
      <c r="N200" s="20"/>
      <c r="O200" s="20"/>
      <c r="P200" s="20"/>
    </row>
    <row r="201" spans="1:16" ht="12.75">
      <c r="A201" s="12" t="s">
        <v>49</v>
      </c>
      <c r="D201" s="20"/>
      <c r="E201" s="20"/>
      <c r="F201" s="15"/>
      <c r="G201" s="20"/>
      <c r="I201" s="20"/>
      <c r="J201" s="20"/>
      <c r="K201" s="20"/>
      <c r="L201" s="20"/>
      <c r="M201" s="20"/>
      <c r="N201" s="20"/>
      <c r="O201" s="20"/>
      <c r="P201" s="20"/>
    </row>
    <row r="202" spans="1:16" ht="12.75">
      <c r="A202" s="12" t="s">
        <v>110</v>
      </c>
      <c r="D202" s="20"/>
      <c r="E202" s="20"/>
      <c r="F202" s="13"/>
      <c r="G202" s="20"/>
      <c r="I202" s="20"/>
      <c r="J202" s="20"/>
      <c r="K202" s="20"/>
      <c r="L202" s="20"/>
      <c r="M202" s="20"/>
      <c r="N202" s="20"/>
      <c r="O202" s="20"/>
      <c r="P202" s="20"/>
    </row>
    <row r="203" spans="9:16" ht="36.75" customHeight="1">
      <c r="I203" s="20"/>
      <c r="J203" s="20"/>
      <c r="K203" s="20"/>
      <c r="L203" s="20"/>
      <c r="M203" s="20"/>
      <c r="N203" s="20"/>
      <c r="O203" s="20"/>
      <c r="P203" s="20"/>
    </row>
    <row r="204" spans="1:16" ht="12.75">
      <c r="A204" s="12" t="str">
        <f>+A1</f>
        <v>JOHN MASTER INDUSTRIES BERHAD - CO . NO. 114842-H</v>
      </c>
      <c r="I204" s="20"/>
      <c r="J204" s="20"/>
      <c r="K204" s="20"/>
      <c r="L204" s="20"/>
      <c r="M204" s="20"/>
      <c r="N204" s="20"/>
      <c r="O204" s="20"/>
      <c r="P204" s="20"/>
    </row>
    <row r="205" spans="1:16" ht="12.75">
      <c r="A205" s="12"/>
      <c r="I205" s="20"/>
      <c r="J205" s="20"/>
      <c r="K205" s="20"/>
      <c r="L205" s="20"/>
      <c r="M205" s="20"/>
      <c r="N205" s="20"/>
      <c r="O205" s="20"/>
      <c r="P205" s="20"/>
    </row>
    <row r="206" spans="1:16" ht="12.75">
      <c r="A206" s="12" t="s">
        <v>59</v>
      </c>
      <c r="I206" s="20"/>
      <c r="J206" s="20"/>
      <c r="K206" s="20"/>
      <c r="L206" s="20"/>
      <c r="M206" s="20"/>
      <c r="N206" s="20"/>
      <c r="O206" s="20"/>
      <c r="P206" s="20"/>
    </row>
    <row r="207" spans="1:16" ht="12.75">
      <c r="A207" s="12" t="s">
        <v>119</v>
      </c>
      <c r="H207" s="1"/>
      <c r="I207" s="20"/>
      <c r="J207" s="20"/>
      <c r="K207" s="20"/>
      <c r="L207" s="20"/>
      <c r="M207" s="20"/>
      <c r="N207" s="20"/>
      <c r="O207" s="20"/>
      <c r="P207" s="20"/>
    </row>
    <row r="208" ht="12.75">
      <c r="A208" s="12" t="s">
        <v>2</v>
      </c>
    </row>
    <row r="209" ht="13.5" thickBot="1">
      <c r="A209" s="12"/>
    </row>
    <row r="210" spans="1:11" ht="12.75">
      <c r="A210" s="22"/>
      <c r="B210" s="32"/>
      <c r="C210" s="32"/>
      <c r="D210" s="32"/>
      <c r="E210" s="77"/>
      <c r="F210" s="78"/>
      <c r="G210" s="96"/>
      <c r="H210" s="32"/>
      <c r="I210" s="79" t="s">
        <v>68</v>
      </c>
      <c r="J210" s="32"/>
      <c r="K210" s="80"/>
    </row>
    <row r="211" spans="1:11" ht="12.75">
      <c r="A211" s="48"/>
      <c r="B211" s="20"/>
      <c r="C211" s="20"/>
      <c r="D211" s="20"/>
      <c r="E211" s="70"/>
      <c r="F211" s="15"/>
      <c r="G211" s="71"/>
      <c r="H211" s="20"/>
      <c r="I211" s="72" t="s">
        <v>140</v>
      </c>
      <c r="J211" s="20"/>
      <c r="K211" s="81"/>
    </row>
    <row r="212" spans="1:11" ht="12.75">
      <c r="A212" s="34"/>
      <c r="B212" s="20"/>
      <c r="C212" s="20"/>
      <c r="D212" s="20"/>
      <c r="E212" s="76" t="s">
        <v>147</v>
      </c>
      <c r="F212" s="82"/>
      <c r="G212" s="72" t="s">
        <v>139</v>
      </c>
      <c r="H212" s="20"/>
      <c r="I212" s="72" t="s">
        <v>141</v>
      </c>
      <c r="J212" s="84"/>
      <c r="K212" s="85" t="s">
        <v>30</v>
      </c>
    </row>
    <row r="213" spans="1:11" ht="12.75">
      <c r="A213" s="34"/>
      <c r="B213" s="20"/>
      <c r="C213" s="20"/>
      <c r="D213" s="20"/>
      <c r="E213" s="72" t="s">
        <v>22</v>
      </c>
      <c r="F213" s="46" t="s">
        <v>24</v>
      </c>
      <c r="G213" s="72" t="s">
        <v>29</v>
      </c>
      <c r="H213" s="83" t="s">
        <v>67</v>
      </c>
      <c r="I213" s="72" t="s">
        <v>142</v>
      </c>
      <c r="J213" s="83" t="s">
        <v>73</v>
      </c>
      <c r="K213" s="85" t="s">
        <v>68</v>
      </c>
    </row>
    <row r="214" spans="1:11" ht="12.75">
      <c r="A214" s="34"/>
      <c r="B214" s="20"/>
      <c r="C214" s="20"/>
      <c r="D214" s="20"/>
      <c r="E214" s="72"/>
      <c r="F214" s="46"/>
      <c r="G214" s="72" t="s">
        <v>31</v>
      </c>
      <c r="H214" s="20"/>
      <c r="I214" s="72" t="s">
        <v>143</v>
      </c>
      <c r="J214" s="83" t="s">
        <v>70</v>
      </c>
      <c r="K214" s="81"/>
    </row>
    <row r="215" spans="1:11" ht="12.75">
      <c r="A215" s="34"/>
      <c r="B215" s="20"/>
      <c r="C215" s="20"/>
      <c r="D215" s="20"/>
      <c r="E215" s="72" t="s">
        <v>32</v>
      </c>
      <c r="F215" s="83" t="s">
        <v>32</v>
      </c>
      <c r="G215" s="72" t="s">
        <v>32</v>
      </c>
      <c r="H215" s="83" t="s">
        <v>32</v>
      </c>
      <c r="I215" s="72" t="s">
        <v>32</v>
      </c>
      <c r="J215" s="83" t="s">
        <v>32</v>
      </c>
      <c r="K215" s="85" t="s">
        <v>32</v>
      </c>
    </row>
    <row r="216" spans="1:11" ht="13.5" thickBot="1">
      <c r="A216" s="27"/>
      <c r="B216" s="28"/>
      <c r="C216" s="28"/>
      <c r="D216" s="28"/>
      <c r="E216" s="94"/>
      <c r="F216" s="30"/>
      <c r="G216" s="94"/>
      <c r="H216" s="28"/>
      <c r="I216" s="94"/>
      <c r="J216" s="28"/>
      <c r="K216" s="95"/>
    </row>
    <row r="217" spans="1:11" ht="12.75">
      <c r="A217" s="34"/>
      <c r="B217" s="20" t="s">
        <v>134</v>
      </c>
      <c r="C217" s="20"/>
      <c r="D217" s="20"/>
      <c r="E217" s="71"/>
      <c r="F217" s="15"/>
      <c r="G217" s="71"/>
      <c r="H217" s="20"/>
      <c r="I217" s="71"/>
      <c r="J217" s="20"/>
      <c r="K217" s="81"/>
    </row>
    <row r="218" spans="1:11" ht="12.75">
      <c r="A218" s="34"/>
      <c r="B218" s="86" t="s">
        <v>135</v>
      </c>
      <c r="C218" s="20"/>
      <c r="D218" s="20"/>
      <c r="E218" s="73">
        <v>72933</v>
      </c>
      <c r="F218" s="15">
        <v>2656</v>
      </c>
      <c r="G218" s="73">
        <v>40646</v>
      </c>
      <c r="H218" s="15">
        <v>0</v>
      </c>
      <c r="I218" s="73">
        <f>SUM(E218:H218)</f>
        <v>116235</v>
      </c>
      <c r="J218" s="15">
        <v>128</v>
      </c>
      <c r="K218" s="87">
        <f>SUM(I218:J218)</f>
        <v>116363</v>
      </c>
    </row>
    <row r="219" spans="1:11" ht="12.75">
      <c r="A219" s="34"/>
      <c r="B219" s="86" t="s">
        <v>136</v>
      </c>
      <c r="C219" s="20"/>
      <c r="D219" s="20"/>
      <c r="E219" s="73"/>
      <c r="F219" s="15"/>
      <c r="G219" s="73"/>
      <c r="H219" s="15"/>
      <c r="I219" s="73"/>
      <c r="J219" s="15"/>
      <c r="K219" s="87"/>
    </row>
    <row r="220" spans="1:11" ht="12.75">
      <c r="A220" s="34"/>
      <c r="B220" s="20" t="s">
        <v>137</v>
      </c>
      <c r="C220" s="20"/>
      <c r="D220" s="20"/>
      <c r="E220" s="73"/>
      <c r="F220" s="15"/>
      <c r="G220" s="73"/>
      <c r="H220" s="15"/>
      <c r="I220" s="73"/>
      <c r="J220" s="15"/>
      <c r="K220" s="87"/>
    </row>
    <row r="221" spans="1:11" ht="12.75">
      <c r="A221" s="34"/>
      <c r="B221" s="20" t="s">
        <v>138</v>
      </c>
      <c r="C221" s="20"/>
      <c r="D221" s="20"/>
      <c r="E221" s="74"/>
      <c r="F221" s="53"/>
      <c r="G221" s="74">
        <v>1492</v>
      </c>
      <c r="H221" s="53"/>
      <c r="I221" s="74">
        <f>SUM(E221:H221)</f>
        <v>1492</v>
      </c>
      <c r="J221" s="53"/>
      <c r="K221" s="88">
        <f>SUM(I221:J221)</f>
        <v>1492</v>
      </c>
    </row>
    <row r="222" spans="1:11" ht="12.75">
      <c r="A222" s="34"/>
      <c r="B222" s="20" t="s">
        <v>109</v>
      </c>
      <c r="C222" s="20"/>
      <c r="D222" s="20"/>
      <c r="E222" s="73">
        <f aca="true" t="shared" si="0" ref="E222:K222">SUM(E218:E221)</f>
        <v>72933</v>
      </c>
      <c r="F222" s="15">
        <f t="shared" si="0"/>
        <v>2656</v>
      </c>
      <c r="G222" s="73">
        <f t="shared" si="0"/>
        <v>42138</v>
      </c>
      <c r="H222" s="15">
        <f t="shared" si="0"/>
        <v>0</v>
      </c>
      <c r="I222" s="73">
        <f t="shared" si="0"/>
        <v>117727</v>
      </c>
      <c r="J222" s="15">
        <f t="shared" si="0"/>
        <v>128</v>
      </c>
      <c r="K222" s="89">
        <f t="shared" si="0"/>
        <v>117855</v>
      </c>
    </row>
    <row r="223" spans="1:11" ht="12.75">
      <c r="A223" s="34"/>
      <c r="B223" s="20"/>
      <c r="C223" s="20"/>
      <c r="D223" s="20"/>
      <c r="E223" s="73"/>
      <c r="F223" s="15"/>
      <c r="G223" s="73"/>
      <c r="H223" s="15"/>
      <c r="I223" s="73"/>
      <c r="J223" s="15"/>
      <c r="K223" s="89"/>
    </row>
    <row r="224" spans="1:11" ht="12.75">
      <c r="A224" s="34"/>
      <c r="B224" s="20" t="s">
        <v>145</v>
      </c>
      <c r="C224" s="20"/>
      <c r="D224" s="20"/>
      <c r="E224" s="73">
        <v>0</v>
      </c>
      <c r="F224" s="15">
        <v>0</v>
      </c>
      <c r="G224" s="73">
        <f>+H36</f>
        <v>-25440</v>
      </c>
      <c r="H224" s="15">
        <v>0</v>
      </c>
      <c r="I224" s="73">
        <f>SUM(E224:H224)</f>
        <v>-25440</v>
      </c>
      <c r="J224" s="15">
        <f>+H37</f>
        <v>-5</v>
      </c>
      <c r="K224" s="87">
        <f>SUM(I224:J224)</f>
        <v>-25445</v>
      </c>
    </row>
    <row r="225" spans="1:11" ht="12.75">
      <c r="A225" s="34"/>
      <c r="B225" s="20" t="s">
        <v>144</v>
      </c>
      <c r="C225" s="20"/>
      <c r="D225" s="20"/>
      <c r="E225" s="73"/>
      <c r="F225" s="15"/>
      <c r="G225" s="73"/>
      <c r="H225" s="15">
        <v>49900</v>
      </c>
      <c r="I225" s="73">
        <f>SUM(E225:H225)</f>
        <v>49900</v>
      </c>
      <c r="J225" s="15"/>
      <c r="K225" s="87">
        <f>SUM(I225:J225)</f>
        <v>49900</v>
      </c>
    </row>
    <row r="226" spans="1:11" ht="12.75">
      <c r="A226" s="34"/>
      <c r="B226" s="20"/>
      <c r="C226" s="20"/>
      <c r="D226" s="20"/>
      <c r="E226" s="73"/>
      <c r="F226" s="15"/>
      <c r="G226" s="73"/>
      <c r="H226" s="20"/>
      <c r="I226" s="73"/>
      <c r="J226" s="15"/>
      <c r="K226" s="81"/>
    </row>
    <row r="227" spans="1:11" ht="12.75">
      <c r="A227" s="34"/>
      <c r="B227" s="20" t="s">
        <v>121</v>
      </c>
      <c r="C227" s="20"/>
      <c r="D227" s="20"/>
      <c r="E227" s="75">
        <f aca="true" t="shared" si="1" ref="E227:K227">SUM(E222:E226)</f>
        <v>72933</v>
      </c>
      <c r="F227" s="10">
        <f t="shared" si="1"/>
        <v>2656</v>
      </c>
      <c r="G227" s="75">
        <f t="shared" si="1"/>
        <v>16698</v>
      </c>
      <c r="H227" s="10">
        <f t="shared" si="1"/>
        <v>49900</v>
      </c>
      <c r="I227" s="75">
        <f t="shared" si="1"/>
        <v>142187</v>
      </c>
      <c r="J227" s="10">
        <f t="shared" si="1"/>
        <v>123</v>
      </c>
      <c r="K227" s="90">
        <f t="shared" si="1"/>
        <v>142310</v>
      </c>
    </row>
    <row r="228" spans="1:11" ht="12.75">
      <c r="A228" s="34"/>
      <c r="B228" s="20"/>
      <c r="C228" s="20"/>
      <c r="D228" s="20"/>
      <c r="E228" s="71"/>
      <c r="F228" s="15"/>
      <c r="G228" s="71"/>
      <c r="H228" s="20"/>
      <c r="I228" s="71"/>
      <c r="J228" s="20"/>
      <c r="K228" s="81"/>
    </row>
    <row r="229" spans="1:11" ht="12.75">
      <c r="A229" s="34"/>
      <c r="B229" s="20" t="s">
        <v>82</v>
      </c>
      <c r="C229" s="20"/>
      <c r="D229" s="20"/>
      <c r="E229" s="71"/>
      <c r="F229" s="15"/>
      <c r="G229" s="71"/>
      <c r="H229" s="20"/>
      <c r="I229" s="71"/>
      <c r="J229" s="20"/>
      <c r="K229" s="81"/>
    </row>
    <row r="230" spans="1:13" ht="12.75">
      <c r="A230" s="34"/>
      <c r="B230" s="86" t="s">
        <v>135</v>
      </c>
      <c r="C230" s="20"/>
      <c r="D230" s="20"/>
      <c r="E230" s="73">
        <v>72933</v>
      </c>
      <c r="F230" s="15">
        <v>2656</v>
      </c>
      <c r="G230" s="73">
        <v>15206</v>
      </c>
      <c r="H230" s="15">
        <v>49900</v>
      </c>
      <c r="I230" s="73">
        <f>SUM(E230:H230)</f>
        <v>140695</v>
      </c>
      <c r="J230" s="15">
        <v>123</v>
      </c>
      <c r="K230" s="87">
        <f>SUM(I230:J230)</f>
        <v>140818</v>
      </c>
      <c r="M230" s="13" t="s">
        <v>72</v>
      </c>
    </row>
    <row r="231" spans="1:11" ht="12.75">
      <c r="A231" s="34"/>
      <c r="B231" s="86" t="s">
        <v>136</v>
      </c>
      <c r="C231" s="20"/>
      <c r="D231" s="20"/>
      <c r="E231" s="73"/>
      <c r="F231" s="15"/>
      <c r="G231" s="73"/>
      <c r="H231" s="15"/>
      <c r="I231" s="73"/>
      <c r="J231" s="15"/>
      <c r="K231" s="87"/>
    </row>
    <row r="232" spans="1:11" ht="12.75">
      <c r="A232" s="34"/>
      <c r="B232" s="20" t="s">
        <v>137</v>
      </c>
      <c r="C232" s="20"/>
      <c r="D232" s="20"/>
      <c r="E232" s="73"/>
      <c r="F232" s="15"/>
      <c r="G232" s="73"/>
      <c r="H232" s="15"/>
      <c r="I232" s="73"/>
      <c r="J232" s="15"/>
      <c r="K232" s="87"/>
    </row>
    <row r="233" spans="1:11" ht="12.75">
      <c r="A233" s="34"/>
      <c r="B233" s="20" t="s">
        <v>138</v>
      </c>
      <c r="C233" s="20"/>
      <c r="D233" s="20"/>
      <c r="E233" s="74"/>
      <c r="F233" s="53"/>
      <c r="G233" s="74">
        <v>1492</v>
      </c>
      <c r="H233" s="53"/>
      <c r="I233" s="74">
        <f>SUM(E233:H233)</f>
        <v>1492</v>
      </c>
      <c r="J233" s="53"/>
      <c r="K233" s="88">
        <f>SUM(I233:J233)</f>
        <v>1492</v>
      </c>
    </row>
    <row r="234" spans="1:11" ht="12.75">
      <c r="A234" s="34"/>
      <c r="B234" s="20" t="s">
        <v>108</v>
      </c>
      <c r="C234" s="20"/>
      <c r="D234" s="20"/>
      <c r="E234" s="73">
        <f aca="true" t="shared" si="2" ref="E234:K234">SUM(E230:E233)</f>
        <v>72933</v>
      </c>
      <c r="F234" s="15">
        <f t="shared" si="2"/>
        <v>2656</v>
      </c>
      <c r="G234" s="73">
        <f t="shared" si="2"/>
        <v>16698</v>
      </c>
      <c r="H234" s="15">
        <f t="shared" si="2"/>
        <v>49900</v>
      </c>
      <c r="I234" s="73">
        <f t="shared" si="2"/>
        <v>142187</v>
      </c>
      <c r="J234" s="15">
        <f t="shared" si="2"/>
        <v>123</v>
      </c>
      <c r="K234" s="89">
        <f t="shared" si="2"/>
        <v>142310</v>
      </c>
    </row>
    <row r="235" spans="1:11" ht="12.75">
      <c r="A235" s="34"/>
      <c r="B235" s="20"/>
      <c r="C235" s="20"/>
      <c r="D235" s="20"/>
      <c r="E235" s="73"/>
      <c r="F235" s="15"/>
      <c r="G235" s="73"/>
      <c r="H235" s="15"/>
      <c r="I235" s="73"/>
      <c r="J235" s="15"/>
      <c r="K235" s="89"/>
    </row>
    <row r="236" spans="1:11" ht="12.75">
      <c r="A236" s="34"/>
      <c r="B236" s="20" t="s">
        <v>145</v>
      </c>
      <c r="C236" s="20"/>
      <c r="D236" s="20"/>
      <c r="E236" s="73">
        <v>0</v>
      </c>
      <c r="F236" s="15">
        <v>0</v>
      </c>
      <c r="G236" s="73">
        <f>+G36</f>
        <v>-10474</v>
      </c>
      <c r="H236" s="15">
        <v>0</v>
      </c>
      <c r="I236" s="73">
        <f>SUM(E236:H236)</f>
        <v>-10474</v>
      </c>
      <c r="J236" s="15">
        <f>+G37</f>
        <v>-11</v>
      </c>
      <c r="K236" s="87">
        <f>SUM(I236:J236)</f>
        <v>-10485</v>
      </c>
    </row>
    <row r="237" spans="1:11" ht="12.75">
      <c r="A237" s="34"/>
      <c r="B237" s="20"/>
      <c r="C237" s="20"/>
      <c r="D237" s="20"/>
      <c r="E237" s="73"/>
      <c r="F237" s="15"/>
      <c r="G237" s="73"/>
      <c r="H237" s="15">
        <v>0</v>
      </c>
      <c r="I237" s="73"/>
      <c r="J237" s="15"/>
      <c r="K237" s="87">
        <f>SUM(I237:J237)</f>
        <v>0</v>
      </c>
    </row>
    <row r="238" spans="1:11" ht="12.75">
      <c r="A238" s="34"/>
      <c r="B238" s="20"/>
      <c r="C238" s="20"/>
      <c r="D238" s="20"/>
      <c r="E238" s="73"/>
      <c r="F238" s="15"/>
      <c r="G238" s="73"/>
      <c r="H238" s="20"/>
      <c r="I238" s="73"/>
      <c r="J238" s="15"/>
      <c r="K238" s="81"/>
    </row>
    <row r="239" spans="1:11" ht="12.75">
      <c r="A239" s="34"/>
      <c r="B239" s="20" t="s">
        <v>120</v>
      </c>
      <c r="C239" s="20"/>
      <c r="D239" s="20"/>
      <c r="E239" s="75">
        <f aca="true" t="shared" si="3" ref="E239:K239">SUM(E234:E238)</f>
        <v>72933</v>
      </c>
      <c r="F239" s="10">
        <f t="shared" si="3"/>
        <v>2656</v>
      </c>
      <c r="G239" s="75">
        <f t="shared" si="3"/>
        <v>6224</v>
      </c>
      <c r="H239" s="10">
        <f t="shared" si="3"/>
        <v>49900</v>
      </c>
      <c r="I239" s="75">
        <f t="shared" si="3"/>
        <v>131713</v>
      </c>
      <c r="J239" s="10">
        <f t="shared" si="3"/>
        <v>112</v>
      </c>
      <c r="K239" s="90">
        <f t="shared" si="3"/>
        <v>131825</v>
      </c>
    </row>
    <row r="240" spans="1:11" ht="13.5" thickBot="1">
      <c r="A240" s="27"/>
      <c r="B240" s="28"/>
      <c r="C240" s="28"/>
      <c r="D240" s="28"/>
      <c r="E240" s="94"/>
      <c r="F240" s="30"/>
      <c r="G240" s="92"/>
      <c r="H240" s="28"/>
      <c r="I240" s="92">
        <f>SUM(E239:H239)-I239</f>
        <v>0</v>
      </c>
      <c r="J240" s="91"/>
      <c r="K240" s="93">
        <f>K239-F97</f>
        <v>0</v>
      </c>
    </row>
    <row r="241" spans="1:10" ht="12.75">
      <c r="A241" s="12" t="s">
        <v>49</v>
      </c>
      <c r="G241" s="16"/>
      <c r="I241" s="16"/>
      <c r="J241" s="16"/>
    </row>
    <row r="242" ht="12.75">
      <c r="A242" s="12" t="s">
        <v>110</v>
      </c>
    </row>
    <row r="244" spans="5:11" ht="12.75">
      <c r="E244" s="8"/>
      <c r="G244" s="8"/>
      <c r="H244" s="8"/>
      <c r="I244" s="8"/>
      <c r="K244" s="20"/>
    </row>
    <row r="245" spans="5:11" ht="12.75">
      <c r="E245" s="8"/>
      <c r="G245" s="8"/>
      <c r="H245" s="8"/>
      <c r="I245" s="8"/>
      <c r="K245" s="20"/>
    </row>
    <row r="246" ht="12.75">
      <c r="K246" s="20"/>
    </row>
    <row r="247" ht="12.75">
      <c r="K247" s="20"/>
    </row>
    <row r="248" ht="12.75">
      <c r="K248" s="20"/>
    </row>
    <row r="249" ht="12.75">
      <c r="K249" s="20"/>
    </row>
    <row r="250" ht="12.75">
      <c r="K250" s="20"/>
    </row>
    <row r="251" ht="12.75">
      <c r="K251" s="20"/>
    </row>
    <row r="252" ht="12.75">
      <c r="K252" s="20"/>
    </row>
    <row r="253" ht="12.75">
      <c r="K253" s="20"/>
    </row>
    <row r="254" ht="12.75">
      <c r="K254" s="20"/>
    </row>
    <row r="255" ht="12.75">
      <c r="K255" s="20"/>
    </row>
    <row r="256" ht="12.75">
      <c r="K256" s="20"/>
    </row>
    <row r="257" ht="12.75">
      <c r="K257" s="20"/>
    </row>
    <row r="258" ht="12.75">
      <c r="K258" s="20"/>
    </row>
    <row r="259" ht="12.75">
      <c r="K259" s="20"/>
    </row>
    <row r="260" ht="12.75">
      <c r="K260" s="20"/>
    </row>
    <row r="261" ht="12.75">
      <c r="K261" s="20"/>
    </row>
    <row r="262" ht="12.75">
      <c r="K262" s="20"/>
    </row>
    <row r="263" ht="12.75">
      <c r="K263" s="20"/>
    </row>
    <row r="264" ht="12.75">
      <c r="K264" s="20"/>
    </row>
    <row r="265" ht="12.75">
      <c r="K265" s="20"/>
    </row>
    <row r="266" ht="12.75">
      <c r="K266" s="20"/>
    </row>
    <row r="267" ht="12.75">
      <c r="K267" s="20"/>
    </row>
    <row r="268" ht="12.75">
      <c r="K268" s="20"/>
    </row>
    <row r="269" ht="12.75">
      <c r="K269" s="20"/>
    </row>
    <row r="270" ht="12.75">
      <c r="K270" s="20"/>
    </row>
    <row r="271" ht="12.75">
      <c r="K271" s="20"/>
    </row>
    <row r="272" ht="12.75">
      <c r="K272" s="20"/>
    </row>
    <row r="273" ht="12.75">
      <c r="K273" s="20"/>
    </row>
    <row r="274" ht="12.75">
      <c r="K274" s="20"/>
    </row>
    <row r="275" ht="12.75">
      <c r="K275" s="20"/>
    </row>
    <row r="276" ht="12.75">
      <c r="K276" s="20"/>
    </row>
    <row r="277" ht="12.75">
      <c r="K277" s="20"/>
    </row>
    <row r="278" ht="12.75">
      <c r="K278" s="20"/>
    </row>
    <row r="279" ht="12.75">
      <c r="K279" s="20"/>
    </row>
    <row r="280" ht="12.75">
      <c r="K280" s="20"/>
    </row>
    <row r="281" ht="12.75">
      <c r="K281" s="20"/>
    </row>
    <row r="282" ht="12.75">
      <c r="K282" s="20"/>
    </row>
    <row r="283" ht="12.75">
      <c r="K283" s="20"/>
    </row>
    <row r="284" ht="12.75">
      <c r="K284" s="20"/>
    </row>
    <row r="285" ht="12.75">
      <c r="K285" s="20"/>
    </row>
    <row r="286" ht="12.75">
      <c r="K286" s="20"/>
    </row>
    <row r="287" ht="12.75">
      <c r="K287" s="20"/>
    </row>
    <row r="288" ht="12.75">
      <c r="K288" s="20"/>
    </row>
    <row r="289" ht="12.75">
      <c r="K289" s="20"/>
    </row>
    <row r="290" ht="12.75">
      <c r="K290" s="20"/>
    </row>
    <row r="291" ht="12.75">
      <c r="K291" s="20"/>
    </row>
    <row r="292" ht="12.75">
      <c r="K292" s="20"/>
    </row>
    <row r="293" ht="12.75">
      <c r="K293" s="20"/>
    </row>
    <row r="294" ht="12.75">
      <c r="K294" s="20"/>
    </row>
    <row r="295" ht="12.75">
      <c r="K295" s="20"/>
    </row>
    <row r="296" ht="12.75">
      <c r="K296" s="20"/>
    </row>
    <row r="297" ht="12.75">
      <c r="K297" s="20"/>
    </row>
    <row r="298" ht="12.75">
      <c r="K298" s="20"/>
    </row>
    <row r="299" ht="12.75">
      <c r="K299" s="20"/>
    </row>
    <row r="300" ht="12.75">
      <c r="K300" s="20"/>
    </row>
    <row r="301" ht="12.75">
      <c r="K301" s="20"/>
    </row>
    <row r="302" ht="12.75">
      <c r="K302" s="20"/>
    </row>
    <row r="303" ht="12.75">
      <c r="K303" s="20"/>
    </row>
    <row r="304" ht="12.75">
      <c r="K304" s="20"/>
    </row>
    <row r="305" ht="12.75">
      <c r="K305" s="20"/>
    </row>
    <row r="306" ht="12.75">
      <c r="K306" s="20"/>
    </row>
    <row r="307" ht="12.75">
      <c r="K307" s="20"/>
    </row>
    <row r="308" ht="12.75">
      <c r="K308" s="20"/>
    </row>
    <row r="309" ht="12.75">
      <c r="K309" s="20"/>
    </row>
    <row r="310" ht="12.75">
      <c r="K310" s="20"/>
    </row>
    <row r="311" ht="12.75">
      <c r="K311" s="20"/>
    </row>
    <row r="312" ht="12.75">
      <c r="K312" s="20"/>
    </row>
    <row r="313" ht="12.75">
      <c r="K313" s="20"/>
    </row>
    <row r="314" ht="12.75">
      <c r="K314" s="20"/>
    </row>
    <row r="315" ht="12.75">
      <c r="K315" s="20"/>
    </row>
    <row r="316" ht="12.75">
      <c r="K316" s="20"/>
    </row>
    <row r="317" ht="12.75">
      <c r="K317" s="20"/>
    </row>
    <row r="318" ht="12.75">
      <c r="K318" s="20"/>
    </row>
    <row r="319" ht="12.75">
      <c r="K319" s="20"/>
    </row>
    <row r="320" ht="12.75">
      <c r="K320" s="20"/>
    </row>
    <row r="321" ht="12.75">
      <c r="K321" s="20"/>
    </row>
    <row r="322" ht="12.75">
      <c r="K322" s="20"/>
    </row>
    <row r="323" ht="12.75">
      <c r="K323" s="20"/>
    </row>
    <row r="324" ht="12.75">
      <c r="K324" s="20"/>
    </row>
    <row r="325" ht="12.75">
      <c r="K325" s="20"/>
    </row>
    <row r="326" ht="12.75">
      <c r="K326" s="20"/>
    </row>
    <row r="327" ht="12.75">
      <c r="K327" s="20"/>
    </row>
    <row r="328" ht="12.75">
      <c r="K328" s="20"/>
    </row>
    <row r="329" ht="12.75">
      <c r="K329" s="20"/>
    </row>
    <row r="330" ht="12.75">
      <c r="K330" s="20"/>
    </row>
    <row r="331" ht="12.75">
      <c r="K331" s="20"/>
    </row>
    <row r="332" ht="12.75">
      <c r="K332" s="20"/>
    </row>
    <row r="333" ht="12.75">
      <c r="K333" s="20"/>
    </row>
    <row r="334" ht="12.75">
      <c r="K334" s="20"/>
    </row>
    <row r="335" ht="12.75">
      <c r="K335" s="20"/>
    </row>
    <row r="336" ht="12.75">
      <c r="K336" s="20"/>
    </row>
    <row r="337" ht="12.75">
      <c r="K337" s="20"/>
    </row>
    <row r="338" ht="12.75">
      <c r="K338" s="20"/>
    </row>
    <row r="339" ht="12.75">
      <c r="K339" s="20"/>
    </row>
    <row r="340" ht="12.75">
      <c r="K340" s="20"/>
    </row>
    <row r="341" ht="12.75">
      <c r="K341" s="20"/>
    </row>
    <row r="342" ht="12.75">
      <c r="K342" s="20"/>
    </row>
    <row r="343" ht="12.75">
      <c r="K343" s="20"/>
    </row>
    <row r="344" ht="12.75">
      <c r="K344" s="20"/>
    </row>
    <row r="345" ht="12.75">
      <c r="K345" s="20"/>
    </row>
    <row r="346" ht="12.75">
      <c r="K346" s="20"/>
    </row>
    <row r="347" ht="12.75">
      <c r="K347" s="20"/>
    </row>
    <row r="348" ht="12.75">
      <c r="K348" s="20"/>
    </row>
    <row r="349" ht="12.75">
      <c r="K349" s="20"/>
    </row>
    <row r="350" ht="12.75">
      <c r="K350" s="20"/>
    </row>
    <row r="351" ht="12.75">
      <c r="K351" s="20"/>
    </row>
    <row r="352" ht="12.75">
      <c r="K352" s="20"/>
    </row>
    <row r="353" ht="12.75">
      <c r="K353" s="20"/>
    </row>
    <row r="354" ht="12.75">
      <c r="K354" s="20"/>
    </row>
    <row r="355" ht="12.75">
      <c r="K355" s="20"/>
    </row>
    <row r="356" ht="12.75">
      <c r="K356" s="20"/>
    </row>
    <row r="357" ht="12.75">
      <c r="K357" s="20"/>
    </row>
    <row r="358" ht="12.75">
      <c r="K358" s="20"/>
    </row>
    <row r="359" ht="12.75">
      <c r="K359" s="20"/>
    </row>
    <row r="360" ht="12.75">
      <c r="K360" s="20"/>
    </row>
    <row r="361" ht="12.75">
      <c r="K361" s="20"/>
    </row>
    <row r="362" ht="12.75">
      <c r="K362" s="20"/>
    </row>
    <row r="363" ht="12.75">
      <c r="K363" s="20"/>
    </row>
    <row r="364" ht="12.75">
      <c r="K364" s="20"/>
    </row>
    <row r="365" ht="12.75">
      <c r="K365" s="20"/>
    </row>
    <row r="366" ht="12.75">
      <c r="K366" s="20"/>
    </row>
    <row r="367" ht="12.75">
      <c r="K367" s="20"/>
    </row>
    <row r="368" ht="12.75">
      <c r="K368" s="20"/>
    </row>
    <row r="369" ht="12.75">
      <c r="K369" s="20"/>
    </row>
    <row r="370" ht="12.75">
      <c r="K370" s="20"/>
    </row>
    <row r="371" ht="12.75">
      <c r="K371" s="20"/>
    </row>
    <row r="372" ht="12.75">
      <c r="K372" s="20"/>
    </row>
    <row r="373" ht="12.75">
      <c r="K373" s="20"/>
    </row>
    <row r="374" ht="12.75">
      <c r="K374" s="20"/>
    </row>
    <row r="375" ht="12.75">
      <c r="K375" s="20"/>
    </row>
    <row r="376" ht="12.75">
      <c r="K376" s="20"/>
    </row>
    <row r="377" ht="12.75">
      <c r="K377" s="20"/>
    </row>
    <row r="378" ht="12.75">
      <c r="K378" s="20"/>
    </row>
    <row r="379" ht="12.75">
      <c r="K379" s="20"/>
    </row>
    <row r="380" ht="12.75">
      <c r="K380" s="20"/>
    </row>
    <row r="381" ht="12.75">
      <c r="K381" s="20"/>
    </row>
    <row r="382" ht="12.75">
      <c r="K382" s="20"/>
    </row>
    <row r="383" ht="12.75">
      <c r="K383" s="20"/>
    </row>
    <row r="384" ht="12.75">
      <c r="K384" s="20"/>
    </row>
    <row r="385" ht="12.75">
      <c r="K385" s="20"/>
    </row>
    <row r="386" ht="12.75">
      <c r="K386" s="20"/>
    </row>
    <row r="387" ht="12.75">
      <c r="K387" s="20"/>
    </row>
    <row r="388" ht="12.75">
      <c r="K388" s="20"/>
    </row>
    <row r="389" ht="12.75">
      <c r="K389" s="20"/>
    </row>
    <row r="390" ht="12.75">
      <c r="K390" s="20"/>
    </row>
    <row r="391" ht="12.75">
      <c r="K391" s="20"/>
    </row>
    <row r="392" ht="12.75">
      <c r="K392" s="20"/>
    </row>
    <row r="393" ht="12.75">
      <c r="K393" s="20"/>
    </row>
    <row r="394" ht="12.75">
      <c r="K394" s="20"/>
    </row>
    <row r="395" ht="12.75">
      <c r="K395" s="20"/>
    </row>
    <row r="396" ht="12.75">
      <c r="K396" s="20"/>
    </row>
    <row r="397" ht="12.75">
      <c r="K397" s="20"/>
    </row>
    <row r="398" ht="12.75">
      <c r="K398" s="20"/>
    </row>
    <row r="399" ht="12.75">
      <c r="K399" s="20"/>
    </row>
    <row r="400" ht="12.75">
      <c r="K400" s="20"/>
    </row>
    <row r="401" ht="12.75">
      <c r="K401" s="20"/>
    </row>
    <row r="402" ht="12.75">
      <c r="K402" s="20"/>
    </row>
    <row r="403" ht="12.75">
      <c r="K403" s="20"/>
    </row>
    <row r="404" ht="12.75">
      <c r="K404" s="20"/>
    </row>
    <row r="405" ht="12.75">
      <c r="K405" s="20"/>
    </row>
    <row r="406" ht="12.75">
      <c r="K406" s="20"/>
    </row>
    <row r="407" ht="12.75">
      <c r="K407" s="20"/>
    </row>
    <row r="408" ht="12.75">
      <c r="K408" s="20"/>
    </row>
    <row r="409" ht="12.75">
      <c r="K409" s="20"/>
    </row>
    <row r="410" ht="12.75">
      <c r="K410" s="20"/>
    </row>
    <row r="411" ht="12.75">
      <c r="K411" s="20"/>
    </row>
    <row r="412" ht="12.75">
      <c r="K412" s="20"/>
    </row>
    <row r="413" ht="12.75">
      <c r="K413" s="20"/>
    </row>
    <row r="414" ht="12.75">
      <c r="K414" s="20"/>
    </row>
    <row r="415" ht="12.75">
      <c r="K415" s="20"/>
    </row>
    <row r="416" ht="12.75">
      <c r="K416" s="20"/>
    </row>
    <row r="417" ht="12.75">
      <c r="K417" s="20"/>
    </row>
    <row r="418" ht="12.75">
      <c r="K418" s="20"/>
    </row>
    <row r="419" ht="12.75">
      <c r="K419" s="20"/>
    </row>
    <row r="420" ht="12.75">
      <c r="K420" s="20"/>
    </row>
    <row r="421" ht="12.75">
      <c r="K421" s="20"/>
    </row>
    <row r="422" ht="12.75">
      <c r="K422" s="20"/>
    </row>
    <row r="423" ht="12.75">
      <c r="K423" s="20"/>
    </row>
    <row r="424" ht="12.75">
      <c r="K424" s="20"/>
    </row>
    <row r="425" ht="12.75">
      <c r="K425" s="20"/>
    </row>
    <row r="426" ht="12.75">
      <c r="K426" s="20"/>
    </row>
    <row r="427" ht="12.75">
      <c r="K427" s="20"/>
    </row>
    <row r="428" ht="12.75">
      <c r="K428" s="20"/>
    </row>
    <row r="429" ht="12.75">
      <c r="K429" s="20"/>
    </row>
    <row r="430" ht="12.75">
      <c r="K430" s="20"/>
    </row>
    <row r="431" ht="12.75">
      <c r="K431" s="20"/>
    </row>
    <row r="432" ht="12.75">
      <c r="K432" s="20"/>
    </row>
    <row r="433" ht="12.75">
      <c r="K433" s="20"/>
    </row>
    <row r="434" ht="12.75">
      <c r="K434" s="20"/>
    </row>
    <row r="435" ht="12.75">
      <c r="K435" s="20"/>
    </row>
    <row r="436" ht="12.75">
      <c r="K436" s="20"/>
    </row>
    <row r="437" ht="12.75">
      <c r="K437" s="20"/>
    </row>
    <row r="438" ht="12.75">
      <c r="K438" s="20"/>
    </row>
    <row r="439" ht="12.75">
      <c r="K439" s="20"/>
    </row>
    <row r="440" ht="12.75">
      <c r="K440" s="20"/>
    </row>
    <row r="441" ht="12.75">
      <c r="K441" s="20"/>
    </row>
    <row r="442" ht="12.75">
      <c r="K442" s="20"/>
    </row>
    <row r="443" ht="12.75">
      <c r="K443" s="20"/>
    </row>
    <row r="444" ht="12.75">
      <c r="K444" s="20"/>
    </row>
    <row r="445" ht="12.75">
      <c r="K445" s="20"/>
    </row>
    <row r="446" ht="12.75">
      <c r="K446" s="20"/>
    </row>
    <row r="447" ht="12.75">
      <c r="K447" s="20"/>
    </row>
    <row r="448" ht="12.75">
      <c r="K448" s="20"/>
    </row>
    <row r="449" ht="12.75">
      <c r="K449" s="20"/>
    </row>
    <row r="450" ht="12.75">
      <c r="K450" s="20"/>
    </row>
    <row r="451" ht="12.75">
      <c r="K451" s="20"/>
    </row>
    <row r="452" ht="12.75">
      <c r="K452" s="20"/>
    </row>
    <row r="453" ht="12.75">
      <c r="K453" s="20"/>
    </row>
    <row r="454" ht="12.75">
      <c r="K454" s="20"/>
    </row>
    <row r="455" ht="12.75">
      <c r="K455" s="20"/>
    </row>
    <row r="456" ht="12.75">
      <c r="K456" s="20"/>
    </row>
    <row r="457" ht="12.75">
      <c r="K457" s="20"/>
    </row>
    <row r="458" ht="12.75">
      <c r="K458" s="20"/>
    </row>
    <row r="459" ht="12.75">
      <c r="K459" s="20"/>
    </row>
    <row r="460" ht="12.75">
      <c r="K460" s="20"/>
    </row>
    <row r="461" ht="12.75">
      <c r="K461" s="20"/>
    </row>
    <row r="462" ht="12.75">
      <c r="K462" s="20"/>
    </row>
    <row r="463" ht="12.75">
      <c r="K463" s="20"/>
    </row>
    <row r="464" ht="12.75">
      <c r="K464" s="20"/>
    </row>
    <row r="465" ht="12.75">
      <c r="K465" s="20"/>
    </row>
    <row r="466" ht="12.75">
      <c r="K466" s="20"/>
    </row>
    <row r="467" ht="12.75">
      <c r="K467" s="20"/>
    </row>
    <row r="468" ht="12.75">
      <c r="K468" s="20"/>
    </row>
    <row r="469" ht="12.75">
      <c r="K469" s="20"/>
    </row>
    <row r="470" ht="12.75">
      <c r="K470" s="20"/>
    </row>
    <row r="471" ht="12.75">
      <c r="K471" s="20"/>
    </row>
    <row r="472" ht="12.75">
      <c r="K472" s="20"/>
    </row>
    <row r="473" ht="12.75">
      <c r="K473" s="20"/>
    </row>
    <row r="474" ht="12.75">
      <c r="K474" s="20"/>
    </row>
    <row r="475" ht="12.75">
      <c r="K475" s="20"/>
    </row>
    <row r="476" ht="12.75">
      <c r="K476" s="20"/>
    </row>
    <row r="477" ht="12.75">
      <c r="K477" s="20"/>
    </row>
    <row r="478" ht="12.75">
      <c r="K478" s="20"/>
    </row>
    <row r="479" ht="12.75">
      <c r="K479" s="20"/>
    </row>
    <row r="480" ht="12.75">
      <c r="K480" s="20"/>
    </row>
    <row r="481" ht="12.75">
      <c r="K481" s="20"/>
    </row>
    <row r="482" ht="12.75">
      <c r="K482" s="20"/>
    </row>
    <row r="483" ht="12.75">
      <c r="K483" s="20"/>
    </row>
    <row r="484" ht="12.75">
      <c r="K484" s="20"/>
    </row>
    <row r="485" ht="12.75">
      <c r="K485" s="20"/>
    </row>
    <row r="486" ht="12.75">
      <c r="K486" s="20"/>
    </row>
    <row r="487" ht="12.75">
      <c r="K487" s="20"/>
    </row>
    <row r="488" ht="12.75">
      <c r="K488" s="20"/>
    </row>
    <row r="489" ht="12.75">
      <c r="K489" s="20"/>
    </row>
    <row r="490" ht="12.75">
      <c r="K490" s="20"/>
    </row>
    <row r="491" ht="12.75">
      <c r="K491" s="20"/>
    </row>
    <row r="492" ht="12.75">
      <c r="K492" s="20"/>
    </row>
    <row r="493" ht="12.75">
      <c r="K493" s="20"/>
    </row>
    <row r="494" ht="12.75">
      <c r="K494" s="20"/>
    </row>
    <row r="495" ht="12.75">
      <c r="K495" s="20"/>
    </row>
    <row r="496" ht="12.75">
      <c r="K496" s="20"/>
    </row>
    <row r="497" ht="12.75">
      <c r="K497" s="20"/>
    </row>
    <row r="498" ht="12.75">
      <c r="K498" s="20"/>
    </row>
    <row r="499" ht="12.75">
      <c r="K499" s="20"/>
    </row>
    <row r="500" ht="12.75">
      <c r="K500" s="20"/>
    </row>
    <row r="501" ht="12.75">
      <c r="K501" s="20"/>
    </row>
    <row r="502" ht="12.75">
      <c r="K502" s="20"/>
    </row>
    <row r="503" ht="12.75">
      <c r="K503" s="20"/>
    </row>
    <row r="504" ht="12.75">
      <c r="K504" s="20"/>
    </row>
    <row r="505" ht="12.75">
      <c r="K505" s="20"/>
    </row>
    <row r="506" ht="12.75">
      <c r="K506" s="20"/>
    </row>
    <row r="507" ht="12.75">
      <c r="K507" s="20"/>
    </row>
    <row r="508" ht="12.75">
      <c r="K508" s="20"/>
    </row>
    <row r="509" ht="12.75">
      <c r="K509" s="20"/>
    </row>
    <row r="510" ht="12.75">
      <c r="K510" s="20"/>
    </row>
    <row r="511" ht="12.75">
      <c r="K511" s="20"/>
    </row>
    <row r="512" ht="12.75">
      <c r="K512" s="20"/>
    </row>
    <row r="513" ht="12.75">
      <c r="K513" s="20"/>
    </row>
    <row r="514" ht="12.75">
      <c r="K514" s="20"/>
    </row>
    <row r="515" ht="12.75">
      <c r="K515" s="20"/>
    </row>
    <row r="516" ht="12.75">
      <c r="K516" s="20"/>
    </row>
    <row r="517" ht="12.75">
      <c r="K517" s="20"/>
    </row>
    <row r="518" ht="12.75">
      <c r="K518" s="20"/>
    </row>
    <row r="519" ht="12.75">
      <c r="K519" s="20"/>
    </row>
    <row r="520" ht="12.75">
      <c r="K520" s="20"/>
    </row>
    <row r="521" ht="12.75">
      <c r="K521" s="20"/>
    </row>
    <row r="522" ht="12.75">
      <c r="K522" s="20"/>
    </row>
    <row r="523" ht="12.75">
      <c r="K523" s="20"/>
    </row>
    <row r="524" ht="12.75">
      <c r="K524" s="20"/>
    </row>
    <row r="525" ht="12.75">
      <c r="K525" s="20"/>
    </row>
    <row r="526" ht="12.75">
      <c r="K526" s="20"/>
    </row>
    <row r="527" ht="12.75">
      <c r="K527" s="20"/>
    </row>
    <row r="528" ht="12.75">
      <c r="K528" s="20"/>
    </row>
    <row r="529" ht="12.75">
      <c r="K529" s="20"/>
    </row>
    <row r="530" ht="12.75">
      <c r="K530" s="20"/>
    </row>
    <row r="531" ht="12.75">
      <c r="K531" s="20"/>
    </row>
    <row r="532" ht="12.75">
      <c r="K532" s="20"/>
    </row>
    <row r="533" ht="12.75">
      <c r="K533" s="20"/>
    </row>
    <row r="534" ht="12.75">
      <c r="K534" s="20"/>
    </row>
    <row r="535" ht="12.75">
      <c r="K535" s="20"/>
    </row>
    <row r="536" ht="12.75">
      <c r="K536" s="20"/>
    </row>
    <row r="537" ht="12.75">
      <c r="K537" s="20"/>
    </row>
    <row r="538" ht="12.75">
      <c r="K538" s="20"/>
    </row>
    <row r="539" ht="12.75">
      <c r="K539" s="20"/>
    </row>
  </sheetData>
  <printOptions/>
  <pageMargins left="0.4" right="0.17" top="0.61" bottom="0.55" header="0.5" footer="0.25"/>
  <pageSetup horizontalDpi="600" verticalDpi="600" orientation="portrait" paperSize="9" scale="85" r:id="rId1"/>
  <headerFooter alignWithMargins="0">
    <oddFooter>&amp;C&amp;F</oddFooter>
  </headerFooter>
  <rowBreaks count="5" manualBreakCount="5">
    <brk id="57" max="255" man="1"/>
    <brk id="128" max="255" man="1"/>
    <brk id="141" max="255" man="1"/>
    <brk id="203" max="255" man="1"/>
    <brk id="2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chen</cp:lastModifiedBy>
  <cp:lastPrinted>2007-05-31T07:21:19Z</cp:lastPrinted>
  <dcterms:created xsi:type="dcterms:W3CDTF">2002-11-07T06:45:55Z</dcterms:created>
  <dcterms:modified xsi:type="dcterms:W3CDTF">2007-05-31T07:21:21Z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-8509621</vt:i4>
  </property>
  <property fmtid="{D5CDD505-2E9C-101B-9397-08002B2CF9AE}" pid="3" name="_EmailSubject">
    <vt:lpwstr/>
  </property>
  <property fmtid="{D5CDD505-2E9C-101B-9397-08002B2CF9AE}" pid="4" name="_AuthorEmail">
    <vt:lpwstr>yap@jmib.com</vt:lpwstr>
  </property>
  <property fmtid="{D5CDD505-2E9C-101B-9397-08002B2CF9AE}" pid="5" name="_AuthorEmailDisplayName">
    <vt:lpwstr>Yap Siew Chooi</vt:lpwstr>
  </property>
  <property fmtid="{D5CDD505-2E9C-101B-9397-08002B2CF9AE}" pid="6" name="_PreviousAdHocReviewCycleID">
    <vt:i4>-1727023037</vt:i4>
  </property>
</Properties>
</file>